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edl\Desktop\PDPS Ulice Třeboňská\"/>
    </mc:Choice>
  </mc:AlternateContent>
  <bookViews>
    <workbookView xWindow="0" yWindow="0" windowWidth="23040" windowHeight="8616"/>
  </bookViews>
  <sheets>
    <sheet name="Rekapitulace stavby" sheetId="1" r:id="rId1"/>
    <sheet name="SKA3903 - SÚ" sheetId="2" r:id="rId2"/>
    <sheet name="SKA3901 - Rekonstrukce - ..." sheetId="3" r:id="rId3"/>
    <sheet name="SKA3905 - VON" sheetId="4" r:id="rId4"/>
    <sheet name="Pokyny pro vyplnění" sheetId="5" r:id="rId5"/>
  </sheets>
  <definedNames>
    <definedName name="_xlnm._FilterDatabase" localSheetId="2" hidden="1">'SKA3901 - Rekonstrukce - ...'!$C$88:$K$526</definedName>
    <definedName name="_xlnm._FilterDatabase" localSheetId="1" hidden="1">'SKA3903 - SÚ'!$C$81:$K$143</definedName>
    <definedName name="_xlnm._FilterDatabase" localSheetId="3" hidden="1">'SKA3905 - VON'!$C$83:$K$104</definedName>
    <definedName name="_xlnm.Print_Titles" localSheetId="0">'Rekapitulace stavby'!$52:$52</definedName>
    <definedName name="_xlnm.Print_Titles" localSheetId="2">'SKA3901 - Rekonstrukce - ...'!$88:$88</definedName>
    <definedName name="_xlnm.Print_Titles" localSheetId="1">'SKA3903 - SÚ'!$81:$81</definedName>
    <definedName name="_xlnm.Print_Titles" localSheetId="3">'SKA3905 - VON'!$83:$83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2">'SKA3901 - Rekonstrukce - ...'!$C$4:$J$39,'SKA3901 - Rekonstrukce - ...'!$C$45:$J$70,'SKA3901 - Rekonstrukce - ...'!$C$76:$K$526</definedName>
    <definedName name="_xlnm.Print_Area" localSheetId="1">'SKA3903 - SÚ'!$C$4:$J$39,'SKA3903 - SÚ'!$C$45:$J$63,'SKA3903 - SÚ'!$C$69:$K$143</definedName>
    <definedName name="_xlnm.Print_Area" localSheetId="3">'SKA3905 - VON'!$C$4:$J$39,'SKA3905 - VON'!$C$45:$J$65,'SKA3905 - VON'!$C$71:$K$104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104" i="4"/>
  <c r="BH104" i="4"/>
  <c r="BG104" i="4"/>
  <c r="BF104" i="4"/>
  <c r="T104" i="4"/>
  <c r="T103" i="4" s="1"/>
  <c r="R104" i="4"/>
  <c r="R103" i="4"/>
  <c r="P104" i="4"/>
  <c r="P103" i="4" s="1"/>
  <c r="BI102" i="4"/>
  <c r="BH102" i="4"/>
  <c r="BG102" i="4"/>
  <c r="BF102" i="4"/>
  <c r="T102" i="4"/>
  <c r="T101" i="4"/>
  <c r="R102" i="4"/>
  <c r="R101" i="4" s="1"/>
  <c r="P102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55" i="4" s="1"/>
  <c r="J17" i="4"/>
  <c r="J12" i="4"/>
  <c r="J52" i="4"/>
  <c r="E7" i="4"/>
  <c r="E74" i="4"/>
  <c r="J37" i="3"/>
  <c r="J36" i="3"/>
  <c r="AY56" i="1" s="1"/>
  <c r="J35" i="3"/>
  <c r="AX56" i="1"/>
  <c r="BI525" i="3"/>
  <c r="BH525" i="3"/>
  <c r="BG525" i="3"/>
  <c r="BF525" i="3"/>
  <c r="T525" i="3"/>
  <c r="T524" i="3" s="1"/>
  <c r="R525" i="3"/>
  <c r="R524" i="3"/>
  <c r="P525" i="3"/>
  <c r="P524" i="3" s="1"/>
  <c r="BI517" i="3"/>
  <c r="BH517" i="3"/>
  <c r="BG517" i="3"/>
  <c r="BF517" i="3"/>
  <c r="T517" i="3"/>
  <c r="R517" i="3"/>
  <c r="P517" i="3"/>
  <c r="BI509" i="3"/>
  <c r="BH509" i="3"/>
  <c r="BG509" i="3"/>
  <c r="BF509" i="3"/>
  <c r="T509" i="3"/>
  <c r="R509" i="3"/>
  <c r="P509" i="3"/>
  <c r="BI504" i="3"/>
  <c r="BH504" i="3"/>
  <c r="BG504" i="3"/>
  <c r="BF504" i="3"/>
  <c r="T504" i="3"/>
  <c r="R504" i="3"/>
  <c r="P504" i="3"/>
  <c r="BI498" i="3"/>
  <c r="BH498" i="3"/>
  <c r="BG498" i="3"/>
  <c r="BF498" i="3"/>
  <c r="T498" i="3"/>
  <c r="R498" i="3"/>
  <c r="P498" i="3"/>
  <c r="BI494" i="3"/>
  <c r="BH494" i="3"/>
  <c r="BG494" i="3"/>
  <c r="BF494" i="3"/>
  <c r="T494" i="3"/>
  <c r="R494" i="3"/>
  <c r="P494" i="3"/>
  <c r="BI490" i="3"/>
  <c r="BH490" i="3"/>
  <c r="BG490" i="3"/>
  <c r="BF490" i="3"/>
  <c r="T490" i="3"/>
  <c r="R490" i="3"/>
  <c r="P490" i="3"/>
  <c r="BI486" i="3"/>
  <c r="BH486" i="3"/>
  <c r="BG486" i="3"/>
  <c r="BF486" i="3"/>
  <c r="T486" i="3"/>
  <c r="R486" i="3"/>
  <c r="P486" i="3"/>
  <c r="BI475" i="3"/>
  <c r="BH475" i="3"/>
  <c r="BG475" i="3"/>
  <c r="BF475" i="3"/>
  <c r="T475" i="3"/>
  <c r="R475" i="3"/>
  <c r="P475" i="3"/>
  <c r="BI471" i="3"/>
  <c r="BH471" i="3"/>
  <c r="BG471" i="3"/>
  <c r="BF471" i="3"/>
  <c r="T471" i="3"/>
  <c r="R471" i="3"/>
  <c r="P471" i="3"/>
  <c r="BI467" i="3"/>
  <c r="BH467" i="3"/>
  <c r="BG467" i="3"/>
  <c r="BF467" i="3"/>
  <c r="T467" i="3"/>
  <c r="R467" i="3"/>
  <c r="P467" i="3"/>
  <c r="BI461" i="3"/>
  <c r="BH461" i="3"/>
  <c r="BG461" i="3"/>
  <c r="BF461" i="3"/>
  <c r="T461" i="3"/>
  <c r="R461" i="3"/>
  <c r="P461" i="3"/>
  <c r="BI456" i="3"/>
  <c r="BH456" i="3"/>
  <c r="BG456" i="3"/>
  <c r="BF456" i="3"/>
  <c r="T456" i="3"/>
  <c r="R456" i="3"/>
  <c r="P456" i="3"/>
  <c r="BI451" i="3"/>
  <c r="BH451" i="3"/>
  <c r="BG451" i="3"/>
  <c r="BF451" i="3"/>
  <c r="T451" i="3"/>
  <c r="R451" i="3"/>
  <c r="P451" i="3"/>
  <c r="BI449" i="3"/>
  <c r="BH449" i="3"/>
  <c r="BG449" i="3"/>
  <c r="BF449" i="3"/>
  <c r="T449" i="3"/>
  <c r="R449" i="3"/>
  <c r="P449" i="3"/>
  <c r="BI444" i="3"/>
  <c r="BH444" i="3"/>
  <c r="BG444" i="3"/>
  <c r="BF444" i="3"/>
  <c r="T444" i="3"/>
  <c r="R444" i="3"/>
  <c r="P444" i="3"/>
  <c r="BI442" i="3"/>
  <c r="BH442" i="3"/>
  <c r="BG442" i="3"/>
  <c r="BF442" i="3"/>
  <c r="T442" i="3"/>
  <c r="R442" i="3"/>
  <c r="P442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0" i="3"/>
  <c r="BH430" i="3"/>
  <c r="BG430" i="3"/>
  <c r="BF430" i="3"/>
  <c r="T430" i="3"/>
  <c r="R430" i="3"/>
  <c r="P430" i="3"/>
  <c r="BI428" i="3"/>
  <c r="BH428" i="3"/>
  <c r="BG428" i="3"/>
  <c r="BF428" i="3"/>
  <c r="T428" i="3"/>
  <c r="R428" i="3"/>
  <c r="P428" i="3"/>
  <c r="BI423" i="3"/>
  <c r="BH423" i="3"/>
  <c r="BG423" i="3"/>
  <c r="BF423" i="3"/>
  <c r="T423" i="3"/>
  <c r="R423" i="3"/>
  <c r="P423" i="3"/>
  <c r="BI422" i="3"/>
  <c r="BH422" i="3"/>
  <c r="BG422" i="3"/>
  <c r="BF422" i="3"/>
  <c r="T422" i="3"/>
  <c r="R422" i="3"/>
  <c r="P422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07" i="3"/>
  <c r="BH407" i="3"/>
  <c r="BG407" i="3"/>
  <c r="BF407" i="3"/>
  <c r="T407" i="3"/>
  <c r="R407" i="3"/>
  <c r="P407" i="3"/>
  <c r="BI401" i="3"/>
  <c r="BH401" i="3"/>
  <c r="BG401" i="3"/>
  <c r="BF401" i="3"/>
  <c r="T401" i="3"/>
  <c r="R401" i="3"/>
  <c r="P401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89" i="3"/>
  <c r="BH389" i="3"/>
  <c r="BG389" i="3"/>
  <c r="BF389" i="3"/>
  <c r="T389" i="3"/>
  <c r="R389" i="3"/>
  <c r="P389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0" i="3"/>
  <c r="BH380" i="3"/>
  <c r="BG380" i="3"/>
  <c r="BF380" i="3"/>
  <c r="T380" i="3"/>
  <c r="R380" i="3"/>
  <c r="P380" i="3"/>
  <c r="BI375" i="3"/>
  <c r="BH375" i="3"/>
  <c r="BG375" i="3"/>
  <c r="BF375" i="3"/>
  <c r="T375" i="3"/>
  <c r="R375" i="3"/>
  <c r="P375" i="3"/>
  <c r="BI372" i="3"/>
  <c r="BH372" i="3"/>
  <c r="BG372" i="3"/>
  <c r="BF372" i="3"/>
  <c r="T372" i="3"/>
  <c r="R372" i="3"/>
  <c r="P372" i="3"/>
  <c r="BI367" i="3"/>
  <c r="BH367" i="3"/>
  <c r="BG367" i="3"/>
  <c r="BF367" i="3"/>
  <c r="T367" i="3"/>
  <c r="R367" i="3"/>
  <c r="P367" i="3"/>
  <c r="BI365" i="3"/>
  <c r="BH365" i="3"/>
  <c r="BG365" i="3"/>
  <c r="BF365" i="3"/>
  <c r="T365" i="3"/>
  <c r="R365" i="3"/>
  <c r="P365" i="3"/>
  <c r="BI363" i="3"/>
  <c r="BH363" i="3"/>
  <c r="BG363" i="3"/>
  <c r="BF363" i="3"/>
  <c r="T363" i="3"/>
  <c r="R363" i="3"/>
  <c r="P363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37" i="3"/>
  <c r="BH337" i="3"/>
  <c r="BG337" i="3"/>
  <c r="BF337" i="3"/>
  <c r="T337" i="3"/>
  <c r="R337" i="3"/>
  <c r="P337" i="3"/>
  <c r="BI332" i="3"/>
  <c r="BH332" i="3"/>
  <c r="BG332" i="3"/>
  <c r="BF332" i="3"/>
  <c r="T332" i="3"/>
  <c r="R332" i="3"/>
  <c r="P332" i="3"/>
  <c r="BI328" i="3"/>
  <c r="BH328" i="3"/>
  <c r="BG328" i="3"/>
  <c r="BF328" i="3"/>
  <c r="T328" i="3"/>
  <c r="R328" i="3"/>
  <c r="P328" i="3"/>
  <c r="BI323" i="3"/>
  <c r="BH323" i="3"/>
  <c r="BG323" i="3"/>
  <c r="BF323" i="3"/>
  <c r="T323" i="3"/>
  <c r="R323" i="3"/>
  <c r="P323" i="3"/>
  <c r="BI318" i="3"/>
  <c r="BH318" i="3"/>
  <c r="BG318" i="3"/>
  <c r="BF318" i="3"/>
  <c r="T318" i="3"/>
  <c r="R318" i="3"/>
  <c r="P318" i="3"/>
  <c r="BI313" i="3"/>
  <c r="BH313" i="3"/>
  <c r="BG313" i="3"/>
  <c r="BF313" i="3"/>
  <c r="T313" i="3"/>
  <c r="R313" i="3"/>
  <c r="P313" i="3"/>
  <c r="BI307" i="3"/>
  <c r="BH307" i="3"/>
  <c r="BG307" i="3"/>
  <c r="BF307" i="3"/>
  <c r="T307" i="3"/>
  <c r="R307" i="3"/>
  <c r="P307" i="3"/>
  <c r="BI302" i="3"/>
  <c r="BH302" i="3"/>
  <c r="BG302" i="3"/>
  <c r="BF302" i="3"/>
  <c r="T302" i="3"/>
  <c r="R302" i="3"/>
  <c r="P302" i="3"/>
  <c r="BI294" i="3"/>
  <c r="BH294" i="3"/>
  <c r="BG294" i="3"/>
  <c r="BF294" i="3"/>
  <c r="T294" i="3"/>
  <c r="R294" i="3"/>
  <c r="P294" i="3"/>
  <c r="BI289" i="3"/>
  <c r="BH289" i="3"/>
  <c r="BG289" i="3"/>
  <c r="BF289" i="3"/>
  <c r="T289" i="3"/>
  <c r="R289" i="3"/>
  <c r="P289" i="3"/>
  <c r="BI281" i="3"/>
  <c r="BH281" i="3"/>
  <c r="BG281" i="3"/>
  <c r="BF281" i="3"/>
  <c r="T281" i="3"/>
  <c r="R281" i="3"/>
  <c r="P281" i="3"/>
  <c r="BI276" i="3"/>
  <c r="BH276" i="3"/>
  <c r="BG276" i="3"/>
  <c r="BF276" i="3"/>
  <c r="T276" i="3"/>
  <c r="R276" i="3"/>
  <c r="P276" i="3"/>
  <c r="BI265" i="3"/>
  <c r="BH265" i="3"/>
  <c r="BG265" i="3"/>
  <c r="BF265" i="3"/>
  <c r="T265" i="3"/>
  <c r="R265" i="3"/>
  <c r="P265" i="3"/>
  <c r="BI259" i="3"/>
  <c r="BH259" i="3"/>
  <c r="BG259" i="3"/>
  <c r="BF259" i="3"/>
  <c r="T259" i="3"/>
  <c r="T258" i="3"/>
  <c r="R259" i="3"/>
  <c r="R258" i="3"/>
  <c r="P259" i="3"/>
  <c r="P258" i="3"/>
  <c r="BI256" i="3"/>
  <c r="BH256" i="3"/>
  <c r="BG256" i="3"/>
  <c r="BF256" i="3"/>
  <c r="T256" i="3"/>
  <c r="R256" i="3"/>
  <c r="P256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3" i="3"/>
  <c r="BH243" i="3"/>
  <c r="BG243" i="3"/>
  <c r="BF243" i="3"/>
  <c r="T243" i="3"/>
  <c r="R243" i="3"/>
  <c r="P243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1" i="3"/>
  <c r="BH211" i="3"/>
  <c r="BG211" i="3"/>
  <c r="BF211" i="3"/>
  <c r="T211" i="3"/>
  <c r="R211" i="3"/>
  <c r="P211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197" i="3"/>
  <c r="BH197" i="3"/>
  <c r="BG197" i="3"/>
  <c r="BF197" i="3"/>
  <c r="T197" i="3"/>
  <c r="R197" i="3"/>
  <c r="P197" i="3"/>
  <c r="BI192" i="3"/>
  <c r="BH192" i="3"/>
  <c r="BG192" i="3"/>
  <c r="BF192" i="3"/>
  <c r="T192" i="3"/>
  <c r="R192" i="3"/>
  <c r="P192" i="3"/>
  <c r="BI187" i="3"/>
  <c r="BH187" i="3"/>
  <c r="BG187" i="3"/>
  <c r="BF187" i="3"/>
  <c r="T187" i="3"/>
  <c r="R187" i="3"/>
  <c r="P187" i="3"/>
  <c r="BI180" i="3"/>
  <c r="BH180" i="3"/>
  <c r="BG180" i="3"/>
  <c r="BF180" i="3"/>
  <c r="T180" i="3"/>
  <c r="R180" i="3"/>
  <c r="P180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51" i="3"/>
  <c r="BH151" i="3"/>
  <c r="BG151" i="3"/>
  <c r="BF151" i="3"/>
  <c r="T151" i="3"/>
  <c r="R151" i="3"/>
  <c r="P151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R121" i="3"/>
  <c r="P121" i="3"/>
  <c r="BI116" i="3"/>
  <c r="BH116" i="3"/>
  <c r="BG116" i="3"/>
  <c r="BF116" i="3"/>
  <c r="T116" i="3"/>
  <c r="R116" i="3"/>
  <c r="P116" i="3"/>
  <c r="BI111" i="3"/>
  <c r="BH111" i="3"/>
  <c r="BG111" i="3"/>
  <c r="BF111" i="3"/>
  <c r="T111" i="3"/>
  <c r="R111" i="3"/>
  <c r="P111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BI97" i="3"/>
  <c r="BH97" i="3"/>
  <c r="BG97" i="3"/>
  <c r="BF97" i="3"/>
  <c r="T97" i="3"/>
  <c r="R97" i="3"/>
  <c r="P97" i="3"/>
  <c r="BI92" i="3"/>
  <c r="BH92" i="3"/>
  <c r="BG92" i="3"/>
  <c r="BF92" i="3"/>
  <c r="T92" i="3"/>
  <c r="R92" i="3"/>
  <c r="P92" i="3"/>
  <c r="J86" i="3"/>
  <c r="J85" i="3"/>
  <c r="F85" i="3"/>
  <c r="F83" i="3"/>
  <c r="E81" i="3"/>
  <c r="J55" i="3"/>
  <c r="J54" i="3"/>
  <c r="F54" i="3"/>
  <c r="F52" i="3"/>
  <c r="E50" i="3"/>
  <c r="J18" i="3"/>
  <c r="E18" i="3"/>
  <c r="F55" i="3"/>
  <c r="J17" i="3"/>
  <c r="J12" i="3"/>
  <c r="J83" i="3"/>
  <c r="E7" i="3"/>
  <c r="E79" i="3" s="1"/>
  <c r="J37" i="2"/>
  <c r="J36" i="2"/>
  <c r="AY55" i="1"/>
  <c r="J35" i="2"/>
  <c r="AX55" i="1"/>
  <c r="BI142" i="2"/>
  <c r="BH142" i="2"/>
  <c r="BG142" i="2"/>
  <c r="BF142" i="2"/>
  <c r="T142" i="2"/>
  <c r="T141" i="2"/>
  <c r="R142" i="2"/>
  <c r="R141" i="2"/>
  <c r="P142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BI85" i="2"/>
  <c r="BH85" i="2"/>
  <c r="BG85" i="2"/>
  <c r="BF85" i="2"/>
  <c r="T85" i="2"/>
  <c r="R85" i="2"/>
  <c r="P85" i="2"/>
  <c r="J79" i="2"/>
  <c r="J78" i="2"/>
  <c r="F78" i="2"/>
  <c r="F76" i="2"/>
  <c r="E74" i="2"/>
  <c r="J55" i="2"/>
  <c r="J54" i="2"/>
  <c r="F54" i="2"/>
  <c r="F52" i="2"/>
  <c r="E50" i="2"/>
  <c r="J18" i="2"/>
  <c r="E18" i="2"/>
  <c r="F79" i="2"/>
  <c r="J17" i="2"/>
  <c r="J12" i="2"/>
  <c r="J76" i="2"/>
  <c r="E7" i="2"/>
  <c r="E72" i="2"/>
  <c r="L50" i="1"/>
  <c r="AM50" i="1"/>
  <c r="AM49" i="1"/>
  <c r="L49" i="1"/>
  <c r="AM47" i="1"/>
  <c r="L47" i="1"/>
  <c r="L45" i="1"/>
  <c r="L44" i="1"/>
  <c r="J142" i="2"/>
  <c r="J139" i="2"/>
  <c r="J118" i="2"/>
  <c r="J106" i="2"/>
  <c r="J102" i="2"/>
  <c r="J95" i="2"/>
  <c r="J91" i="2"/>
  <c r="BK85" i="2"/>
  <c r="BK135" i="2"/>
  <c r="BK130" i="2"/>
  <c r="BK125" i="2"/>
  <c r="BK122" i="2"/>
  <c r="BK118" i="2"/>
  <c r="J114" i="2"/>
  <c r="BK106" i="2"/>
  <c r="BK102" i="2"/>
  <c r="J93" i="2"/>
  <c r="BK89" i="2"/>
  <c r="BK498" i="3"/>
  <c r="BK490" i="3"/>
  <c r="BK475" i="3"/>
  <c r="J461" i="3"/>
  <c r="BK449" i="3"/>
  <c r="J435" i="3"/>
  <c r="J422" i="3"/>
  <c r="BK414" i="3"/>
  <c r="BK407" i="3"/>
  <c r="BK395" i="3"/>
  <c r="J384" i="3"/>
  <c r="BK367" i="3"/>
  <c r="BK356" i="3"/>
  <c r="J342" i="3"/>
  <c r="J323" i="3"/>
  <c r="J307" i="3"/>
  <c r="J294" i="3"/>
  <c r="J281" i="3"/>
  <c r="J265" i="3"/>
  <c r="BK256" i="3"/>
  <c r="BK217" i="3"/>
  <c r="BK197" i="3"/>
  <c r="BK172" i="3"/>
  <c r="BK151" i="3"/>
  <c r="J131" i="3"/>
  <c r="BK121" i="3"/>
  <c r="BK92" i="3"/>
  <c r="BK504" i="3"/>
  <c r="J475" i="3"/>
  <c r="J456" i="3"/>
  <c r="J444" i="3"/>
  <c r="BK437" i="3"/>
  <c r="J421" i="3"/>
  <c r="BK412" i="3"/>
  <c r="J395" i="3"/>
  <c r="BK384" i="3"/>
  <c r="J367" i="3"/>
  <c r="BK363" i="3"/>
  <c r="J356" i="3"/>
  <c r="BK323" i="3"/>
  <c r="BK307" i="3"/>
  <c r="BK281" i="3"/>
  <c r="J256" i="3"/>
  <c r="J226" i="3"/>
  <c r="BK219" i="3"/>
  <c r="BK202" i="3"/>
  <c r="J180" i="3"/>
  <c r="J151" i="3"/>
  <c r="BK131" i="3"/>
  <c r="BK111" i="3"/>
  <c r="BK104" i="4"/>
  <c r="J99" i="4"/>
  <c r="BK99" i="4"/>
  <c r="J94" i="4"/>
  <c r="J100" i="2"/>
  <c r="J525" i="3"/>
  <c r="BK517" i="3"/>
  <c r="J509" i="3"/>
  <c r="J486" i="3"/>
  <c r="BK456" i="3"/>
  <c r="BK444" i="3"/>
  <c r="J430" i="3"/>
  <c r="BK421" i="3"/>
  <c r="J414" i="3"/>
  <c r="J412" i="3"/>
  <c r="J385" i="3"/>
  <c r="BK372" i="3"/>
  <c r="J358" i="3"/>
  <c r="BK344" i="3"/>
  <c r="J328" i="3"/>
  <c r="BK313" i="3"/>
  <c r="J289" i="3"/>
  <c r="J259" i="3"/>
  <c r="BK243" i="3"/>
  <c r="BK211" i="3"/>
  <c r="BK180" i="3"/>
  <c r="J146" i="3"/>
  <c r="BK136" i="3"/>
  <c r="BK116" i="3"/>
  <c r="BK106" i="3"/>
  <c r="J97" i="3"/>
  <c r="BK525" i="3"/>
  <c r="BK509" i="3"/>
  <c r="J498" i="3"/>
  <c r="J490" i="3"/>
  <c r="BK486" i="3"/>
  <c r="J471" i="3"/>
  <c r="BK461" i="3"/>
  <c r="J449" i="3"/>
  <c r="J442" i="3"/>
  <c r="BK435" i="3"/>
  <c r="BK428" i="3"/>
  <c r="BK422" i="3"/>
  <c r="J413" i="3"/>
  <c r="J407" i="3"/>
  <c r="BK396" i="3"/>
  <c r="BK385" i="3"/>
  <c r="J380" i="3"/>
  <c r="J372" i="3"/>
  <c r="BK358" i="3"/>
  <c r="J344" i="3"/>
  <c r="BK328" i="3"/>
  <c r="BK276" i="3"/>
  <c r="BK259" i="3"/>
  <c r="J243" i="3"/>
  <c r="J217" i="3"/>
  <c r="J197" i="3"/>
  <c r="J172" i="3"/>
  <c r="J136" i="3"/>
  <c r="J126" i="3"/>
  <c r="J106" i="3"/>
  <c r="J102" i="4"/>
  <c r="J92" i="4"/>
  <c r="J104" i="4"/>
  <c r="J97" i="4"/>
  <c r="BK142" i="2"/>
  <c r="BK139" i="2"/>
  <c r="J137" i="2"/>
  <c r="BK110" i="2"/>
  <c r="BK104" i="2"/>
  <c r="BK100" i="2"/>
  <c r="BK93" i="2"/>
  <c r="J89" i="2"/>
  <c r="BK137" i="2"/>
  <c r="J135" i="2"/>
  <c r="J130" i="2"/>
  <c r="J125" i="2"/>
  <c r="J122" i="2"/>
  <c r="BK114" i="2"/>
  <c r="J110" i="2"/>
  <c r="J104" i="2"/>
  <c r="BK95" i="2"/>
  <c r="BK91" i="2"/>
  <c r="AS54" i="1"/>
  <c r="BK471" i="3"/>
  <c r="BK451" i="3"/>
  <c r="BK442" i="3"/>
  <c r="J428" i="3"/>
  <c r="J420" i="3"/>
  <c r="BK413" i="3"/>
  <c r="J396" i="3"/>
  <c r="BK389" i="3"/>
  <c r="BK375" i="3"/>
  <c r="J363" i="3"/>
  <c r="J349" i="3"/>
  <c r="BK332" i="3"/>
  <c r="J248" i="3"/>
  <c r="BK226" i="3"/>
  <c r="J219" i="3"/>
  <c r="BK206" i="3"/>
  <c r="J187" i="3"/>
  <c r="J162" i="3"/>
  <c r="BK141" i="3"/>
  <c r="J111" i="3"/>
  <c r="J102" i="3"/>
  <c r="J517" i="3"/>
  <c r="J494" i="3"/>
  <c r="BK467" i="3"/>
  <c r="BK430" i="3"/>
  <c r="BK423" i="3"/>
  <c r="BK419" i="3"/>
  <c r="BK401" i="3"/>
  <c r="J389" i="3"/>
  <c r="J375" i="3"/>
  <c r="BK349" i="3"/>
  <c r="BK342" i="3"/>
  <c r="J332" i="3"/>
  <c r="J318" i="3"/>
  <c r="BK294" i="3"/>
  <c r="BK265" i="3"/>
  <c r="BK248" i="3"/>
  <c r="J211" i="3"/>
  <c r="J192" i="3"/>
  <c r="BK167" i="3"/>
  <c r="J141" i="3"/>
  <c r="J121" i="3"/>
  <c r="BK102" i="3"/>
  <c r="J92" i="3"/>
  <c r="BK94" i="4"/>
  <c r="BK90" i="4"/>
  <c r="J87" i="4"/>
  <c r="J90" i="4"/>
  <c r="BK87" i="4"/>
  <c r="J85" i="2"/>
  <c r="J504" i="3"/>
  <c r="BK494" i="3"/>
  <c r="J467" i="3"/>
  <c r="J451" i="3"/>
  <c r="J437" i="3"/>
  <c r="J423" i="3"/>
  <c r="J419" i="3"/>
  <c r="J401" i="3"/>
  <c r="BK394" i="3"/>
  <c r="BK380" i="3"/>
  <c r="J365" i="3"/>
  <c r="BK351" i="3"/>
  <c r="J337" i="3"/>
  <c r="J302" i="3"/>
  <c r="J276" i="3"/>
  <c r="J251" i="3"/>
  <c r="J224" i="3"/>
  <c r="J202" i="3"/>
  <c r="BK192" i="3"/>
  <c r="J167" i="3"/>
  <c r="BK126" i="3"/>
  <c r="BK420" i="3"/>
  <c r="J394" i="3"/>
  <c r="BK365" i="3"/>
  <c r="J351" i="3"/>
  <c r="BK337" i="3"/>
  <c r="BK318" i="3"/>
  <c r="J313" i="3"/>
  <c r="BK302" i="3"/>
  <c r="BK289" i="3"/>
  <c r="BK251" i="3"/>
  <c r="BK224" i="3"/>
  <c r="J206" i="3"/>
  <c r="BK187" i="3"/>
  <c r="BK162" i="3"/>
  <c r="BK146" i="3"/>
  <c r="J116" i="3"/>
  <c r="BK97" i="3"/>
  <c r="BK97" i="4"/>
  <c r="BK89" i="4"/>
  <c r="BK102" i="4"/>
  <c r="BK92" i="4"/>
  <c r="J89" i="4"/>
  <c r="BK84" i="2" l="1"/>
  <c r="J84" i="2" s="1"/>
  <c r="J61" i="2" s="1"/>
  <c r="R84" i="2"/>
  <c r="R83" i="2"/>
  <c r="R82" i="2" s="1"/>
  <c r="P91" i="3"/>
  <c r="R91" i="3"/>
  <c r="T91" i="3"/>
  <c r="BK242" i="3"/>
  <c r="J242" i="3"/>
  <c r="J62" i="3" s="1"/>
  <c r="P242" i="3"/>
  <c r="R242" i="3"/>
  <c r="T242" i="3"/>
  <c r="BK250" i="3"/>
  <c r="J250" i="3" s="1"/>
  <c r="J63" i="3" s="1"/>
  <c r="P250" i="3"/>
  <c r="R250" i="3"/>
  <c r="T250" i="3"/>
  <c r="BK264" i="3"/>
  <c r="J264" i="3"/>
  <c r="J65" i="3" s="1"/>
  <c r="T264" i="3"/>
  <c r="P374" i="3"/>
  <c r="T374" i="3"/>
  <c r="P406" i="3"/>
  <c r="R406" i="3"/>
  <c r="BK466" i="3"/>
  <c r="J466" i="3" s="1"/>
  <c r="J68" i="3" s="1"/>
  <c r="T466" i="3"/>
  <c r="BK86" i="4"/>
  <c r="J86" i="4" s="1"/>
  <c r="J61" i="4" s="1"/>
  <c r="R86" i="4"/>
  <c r="BK96" i="4"/>
  <c r="J96" i="4" s="1"/>
  <c r="J62" i="4" s="1"/>
  <c r="T96" i="4"/>
  <c r="P84" i="2"/>
  <c r="P83" i="2" s="1"/>
  <c r="P82" i="2" s="1"/>
  <c r="AU55" i="1" s="1"/>
  <c r="T84" i="2"/>
  <c r="T83" i="2" s="1"/>
  <c r="T82" i="2" s="1"/>
  <c r="BK91" i="3"/>
  <c r="J91" i="3" s="1"/>
  <c r="J61" i="3" s="1"/>
  <c r="P264" i="3"/>
  <c r="R264" i="3"/>
  <c r="BK374" i="3"/>
  <c r="J374" i="3" s="1"/>
  <c r="J66" i="3" s="1"/>
  <c r="R374" i="3"/>
  <c r="BK406" i="3"/>
  <c r="J406" i="3" s="1"/>
  <c r="J67" i="3" s="1"/>
  <c r="T406" i="3"/>
  <c r="P466" i="3"/>
  <c r="R466" i="3"/>
  <c r="P86" i="4"/>
  <c r="T86" i="4"/>
  <c r="T85" i="4" s="1"/>
  <c r="T84" i="4" s="1"/>
  <c r="P96" i="4"/>
  <c r="R96" i="4"/>
  <c r="BK141" i="2"/>
  <c r="J141" i="2" s="1"/>
  <c r="J62" i="2" s="1"/>
  <c r="BK258" i="3"/>
  <c r="J258" i="3" s="1"/>
  <c r="J64" i="3" s="1"/>
  <c r="BK524" i="3"/>
  <c r="J524" i="3"/>
  <c r="J69" i="3" s="1"/>
  <c r="BK101" i="4"/>
  <c r="J101" i="4"/>
  <c r="J63" i="4"/>
  <c r="BK103" i="4"/>
  <c r="J103" i="4" s="1"/>
  <c r="J64" i="4" s="1"/>
  <c r="E48" i="4"/>
  <c r="J78" i="4"/>
  <c r="F81" i="4"/>
  <c r="BE90" i="4"/>
  <c r="BE92" i="4"/>
  <c r="BE97" i="4"/>
  <c r="BE99" i="4"/>
  <c r="BE104" i="4"/>
  <c r="BE87" i="4"/>
  <c r="BE89" i="4"/>
  <c r="BE94" i="4"/>
  <c r="BE102" i="4"/>
  <c r="E48" i="3"/>
  <c r="F86" i="3"/>
  <c r="BE97" i="3"/>
  <c r="BE102" i="3"/>
  <c r="BE106" i="3"/>
  <c r="BE126" i="3"/>
  <c r="BE141" i="3"/>
  <c r="BE151" i="3"/>
  <c r="BE162" i="3"/>
  <c r="BE172" i="3"/>
  <c r="BE180" i="3"/>
  <c r="BE192" i="3"/>
  <c r="BE202" i="3"/>
  <c r="BE217" i="3"/>
  <c r="BE219" i="3"/>
  <c r="BE224" i="3"/>
  <c r="BE226" i="3"/>
  <c r="BE248" i="3"/>
  <c r="BE251" i="3"/>
  <c r="BE259" i="3"/>
  <c r="BE276" i="3"/>
  <c r="BE281" i="3"/>
  <c r="BE289" i="3"/>
  <c r="BE294" i="3"/>
  <c r="BE302" i="3"/>
  <c r="BE307" i="3"/>
  <c r="BE318" i="3"/>
  <c r="BE323" i="3"/>
  <c r="BE328" i="3"/>
  <c r="BE332" i="3"/>
  <c r="BE342" i="3"/>
  <c r="BE349" i="3"/>
  <c r="BE356" i="3"/>
  <c r="BE358" i="3"/>
  <c r="BE363" i="3"/>
  <c r="BE372" i="3"/>
  <c r="BE380" i="3"/>
  <c r="BE384" i="3"/>
  <c r="BE385" i="3"/>
  <c r="BE395" i="3"/>
  <c r="BE396" i="3"/>
  <c r="BE401" i="3"/>
  <c r="BE407" i="3"/>
  <c r="BE413" i="3"/>
  <c r="BE414" i="3"/>
  <c r="BE419" i="3"/>
  <c r="BE421" i="3"/>
  <c r="BE422" i="3"/>
  <c r="BE423" i="3"/>
  <c r="BE428" i="3"/>
  <c r="BE444" i="3"/>
  <c r="BE456" i="3"/>
  <c r="BE471" i="3"/>
  <c r="BE475" i="3"/>
  <c r="BE498" i="3"/>
  <c r="BE504" i="3"/>
  <c r="BE517" i="3"/>
  <c r="J52" i="3"/>
  <c r="BE92" i="3"/>
  <c r="BE111" i="3"/>
  <c r="BE116" i="3"/>
  <c r="BE121" i="3"/>
  <c r="BE131" i="3"/>
  <c r="BE136" i="3"/>
  <c r="BE146" i="3"/>
  <c r="BE167" i="3"/>
  <c r="BE187" i="3"/>
  <c r="BE197" i="3"/>
  <c r="BE206" i="3"/>
  <c r="BE211" i="3"/>
  <c r="BE243" i="3"/>
  <c r="BE256" i="3"/>
  <c r="BE265" i="3"/>
  <c r="BE313" i="3"/>
  <c r="BE337" i="3"/>
  <c r="BE344" i="3"/>
  <c r="BE351" i="3"/>
  <c r="BE365" i="3"/>
  <c r="BE367" i="3"/>
  <c r="BE375" i="3"/>
  <c r="BE389" i="3"/>
  <c r="BE394" i="3"/>
  <c r="BE412" i="3"/>
  <c r="BE420" i="3"/>
  <c r="BE430" i="3"/>
  <c r="BE435" i="3"/>
  <c r="BE437" i="3"/>
  <c r="BE442" i="3"/>
  <c r="BE449" i="3"/>
  <c r="BE451" i="3"/>
  <c r="BE461" i="3"/>
  <c r="BE467" i="3"/>
  <c r="BE486" i="3"/>
  <c r="BE490" i="3"/>
  <c r="BE494" i="3"/>
  <c r="BE509" i="3"/>
  <c r="BE525" i="3"/>
  <c r="E48" i="2"/>
  <c r="J52" i="2"/>
  <c r="F55" i="2"/>
  <c r="BE85" i="2"/>
  <c r="BE89" i="2"/>
  <c r="BE93" i="2"/>
  <c r="BE95" i="2"/>
  <c r="BE102" i="2"/>
  <c r="BE104" i="2"/>
  <c r="BE118" i="2"/>
  <c r="BE122" i="2"/>
  <c r="BE125" i="2"/>
  <c r="BE130" i="2"/>
  <c r="BE135" i="2"/>
  <c r="BE142" i="2"/>
  <c r="BE91" i="2"/>
  <c r="BE100" i="2"/>
  <c r="BE106" i="2"/>
  <c r="BE110" i="2"/>
  <c r="BE114" i="2"/>
  <c r="BE137" i="2"/>
  <c r="BE139" i="2"/>
  <c r="F34" i="2"/>
  <c r="BA55" i="1"/>
  <c r="F36" i="2"/>
  <c r="BC55" i="1" s="1"/>
  <c r="F34" i="3"/>
  <c r="BA56" i="1" s="1"/>
  <c r="F37" i="3"/>
  <c r="BD56" i="1" s="1"/>
  <c r="J34" i="3"/>
  <c r="AW56" i="1" s="1"/>
  <c r="F34" i="4"/>
  <c r="BA57" i="1" s="1"/>
  <c r="F35" i="4"/>
  <c r="BB57" i="1" s="1"/>
  <c r="F36" i="4"/>
  <c r="BC57" i="1" s="1"/>
  <c r="F35" i="2"/>
  <c r="BB55" i="1" s="1"/>
  <c r="F36" i="3"/>
  <c r="BC56" i="1" s="1"/>
  <c r="J34" i="2"/>
  <c r="AW55" i="1" s="1"/>
  <c r="F37" i="2"/>
  <c r="BD55" i="1" s="1"/>
  <c r="F35" i="3"/>
  <c r="BB56" i="1" s="1"/>
  <c r="J34" i="4"/>
  <c r="AW57" i="1" s="1"/>
  <c r="F37" i="4"/>
  <c r="BD57" i="1" s="1"/>
  <c r="R90" i="3" l="1"/>
  <c r="R89" i="3"/>
  <c r="P85" i="4"/>
  <c r="P84" i="4"/>
  <c r="AU57" i="1" s="1"/>
  <c r="R85" i="4"/>
  <c r="R84" i="4"/>
  <c r="T90" i="3"/>
  <c r="T89" i="3" s="1"/>
  <c r="P90" i="3"/>
  <c r="P89" i="3" s="1"/>
  <c r="AU56" i="1" s="1"/>
  <c r="BK83" i="2"/>
  <c r="J83" i="2"/>
  <c r="J60" i="2" s="1"/>
  <c r="BK90" i="3"/>
  <c r="J90" i="3" s="1"/>
  <c r="J60" i="3" s="1"/>
  <c r="BK85" i="4"/>
  <c r="J85" i="4"/>
  <c r="J60" i="4" s="1"/>
  <c r="J33" i="2"/>
  <c r="AV55" i="1" s="1"/>
  <c r="AT55" i="1" s="1"/>
  <c r="J33" i="3"/>
  <c r="AV56" i="1" s="1"/>
  <c r="AT56" i="1" s="1"/>
  <c r="F33" i="4"/>
  <c r="AZ57" i="1"/>
  <c r="J33" i="4"/>
  <c r="AV57" i="1" s="1"/>
  <c r="AT57" i="1" s="1"/>
  <c r="F33" i="2"/>
  <c r="AZ55" i="1" s="1"/>
  <c r="F33" i="3"/>
  <c r="AZ56" i="1" s="1"/>
  <c r="BD54" i="1"/>
  <c r="W33" i="1" s="1"/>
  <c r="BC54" i="1"/>
  <c r="AY54" i="1" s="1"/>
  <c r="BB54" i="1"/>
  <c r="W31" i="1" s="1"/>
  <c r="BA54" i="1"/>
  <c r="AW54" i="1" s="1"/>
  <c r="AK30" i="1" s="1"/>
  <c r="BK82" i="2" l="1"/>
  <c r="J82" i="2"/>
  <c r="J59" i="2" s="1"/>
  <c r="BK89" i="3"/>
  <c r="J89" i="3" s="1"/>
  <c r="J30" i="3" s="1"/>
  <c r="AG56" i="1" s="1"/>
  <c r="BK84" i="4"/>
  <c r="J84" i="4" s="1"/>
  <c r="J59" i="4" s="1"/>
  <c r="AU54" i="1"/>
  <c r="W32" i="1"/>
  <c r="W30" i="1"/>
  <c r="AZ54" i="1"/>
  <c r="W29" i="1"/>
  <c r="AX54" i="1"/>
  <c r="J39" i="3" l="1"/>
  <c r="J59" i="3"/>
  <c r="AN56" i="1"/>
  <c r="J30" i="2"/>
  <c r="AG55" i="1" s="1"/>
  <c r="J30" i="4"/>
  <c r="AG57" i="1" s="1"/>
  <c r="AV54" i="1"/>
  <c r="AK29" i="1" s="1"/>
  <c r="J39" i="2" l="1"/>
  <c r="J39" i="4"/>
  <c r="AN55" i="1"/>
  <c r="AN57" i="1"/>
  <c r="AT54" i="1"/>
  <c r="AG54" i="1"/>
  <c r="AK26" i="1" s="1"/>
  <c r="AN54" i="1" l="1"/>
  <c r="AK35" i="1"/>
</calcChain>
</file>

<file path=xl/sharedStrings.xml><?xml version="1.0" encoding="utf-8"?>
<sst xmlns="http://schemas.openxmlformats.org/spreadsheetml/2006/main" count="5925" uniqueCount="996">
  <si>
    <t>Export Komplet</t>
  </si>
  <si>
    <t>VZ</t>
  </si>
  <si>
    <t>2.0</t>
  </si>
  <si>
    <t>ZAMOK</t>
  </si>
  <si>
    <t>False</t>
  </si>
  <si>
    <t>{b940cc88-2c5c-4f2a-9b55-7ef702ab3728}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</si>
  <si>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</si>
  <si>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</si>
  <si>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</si>
  <si>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</si>
  <si>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</si>
  <si>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</si>
  <si>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</si>
  <si>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</si>
  <si>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SKA39D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</si>
  <si>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</si>
  <si>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</si>
  <si>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Karlovy Vary, ulice Třeboňská - rekonstrukce</t>
  </si>
  <si>
    <t>KSO:</t>
  </si>
  <si>
    <t>8227</t>
  </si>
  <si>
    <t>CC-CZ:</t>
  </si>
  <si>
    <t>211211</t>
  </si>
  <si>
    <t>Místo:</t>
  </si>
  <si>
    <t xml:space="preserve"> </t>
  </si>
  <si>
    <t>Datum:</t>
  </si>
  <si>
    <t>28. 2. 2023</t>
  </si>
  <si>
    <t>Zadavatel:</t>
  </si>
  <si>
    <t>IČ:</t>
  </si>
  <si>
    <t/>
  </si>
  <si>
    <t>Statutární město Karlovy Vary</t>
  </si>
  <si>
    <t>DIČ:</t>
  </si>
  <si>
    <t>Uchazeč:</t>
  </si>
  <si>
    <t>Vyplň údaj</t>
  </si>
  <si>
    <t>Projektant:</t>
  </si>
  <si>
    <t>IČ13890450</t>
  </si>
  <si>
    <t>Projekční kancelář Ing.Škubalová</t>
  </si>
  <si>
    <t>DIČCZ5651090258</t>
  </si>
  <si>
    <t>True</t>
  </si>
  <si>
    <t>Zpracovatel:</t>
  </si>
  <si>
    <t>IČ11628626</t>
  </si>
  <si>
    <t>Straka</t>
  </si>
  <si>
    <t>DIČCZ5501101551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</si>
  <si>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</si>
  <si>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</si>
  <si>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</si>
  <si>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</si>
  <si>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</si>
  <si>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</si>
  <si>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</si>
  <si>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</si>
  <si>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</si>
  <si>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</si>
  <si>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</si>
  <si>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</si>
  <si>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</si>
  <si>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</si>
  <si>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</si>
  <si>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</si>
  <si>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</si>
  <si>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</si>
  <si>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</si>
  <si>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</si>
  <si>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</si>
  <si>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</si>
  <si>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</si>
  <si>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</si>
  <si>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</si>
  <si>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</si>
  <si>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</si>
  <si>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</si>
  <si>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</si>
  <si>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</si>
  <si>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</si>
  <si>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</si>
  <si>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</si>
  <si>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</si>
  <si>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</si>
  <si>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</si>
  <si>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</si>
  <si>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</si>
  <si>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</si>
  <si>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</si>
  <si>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</si>
  <si>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SKA3903</t>
  </si>
  <si>
    <t>SÚ</t>
  </si>
  <si>
    <t>STA</t>
  </si>
  <si>
    <t>1</t>
  </si>
  <si>
    <t>{485d673a-91fa-49b8-97cb-fbaaed358045}</t>
  </si>
  <si>
    <t>2</t>
  </si>
  <si>
    <t>SKA3901</t>
  </si>
  <si>
    <t>Rekonstrukce - ulice Třeboňská</t>
  </si>
  <si>
    <t>{7332b700-02f2-4c0c-aaf2-850696b23543}</t>
  </si>
  <si>
    <t>SKA3905</t>
  </si>
  <si>
    <t>VON</t>
  </si>
  <si>
    <t>{08501293-223e-4d1e-926d-986c5621cb2f}</t>
  </si>
  <si>
    <t>KRYCÍ LIST SOUPISU PRACÍ</t>
  </si>
  <si>
    <t>Objekt:</t>
  </si>
  <si>
    <t>SKA3903 - SÚ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</si>
  <si>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</si>
  <si>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</si>
  <si>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</si>
  <si>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</si>
  <si>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</si>
  <si>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</si>
  <si>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</si>
  <si>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</si>
  <si>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</si>
  <si>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</si>
  <si>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</si>
  <si>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</si>
  <si>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</si>
  <si>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</si>
  <si>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</si>
  <si>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</si>
  <si>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</si>
  <si>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</si>
  <si>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</si>
  <si>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</si>
  <si>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</si>
  <si>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</si>
  <si>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</si>
  <si>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</si>
  <si>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</si>
  <si>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111251101R</t>
  </si>
  <si>
    <t>Odstranění kořenů křovin strojně průměru kmene do 100 mm v rovině nebo ve svahu sklonu terénu do 1:5, při celkové ploše do 100 m2</t>
  </si>
  <si>
    <t>m2</t>
  </si>
  <si>
    <t>4</t>
  </si>
  <si>
    <t>436331886</t>
  </si>
  <si>
    <t>VV</t>
  </si>
  <si>
    <t>32,5</t>
  </si>
  <si>
    <t>dle výpisu hl.výměr</t>
  </si>
  <si>
    <t>Součet</t>
  </si>
  <si>
    <t>5</t>
  </si>
  <si>
    <t>112251101</t>
  </si>
  <si>
    <t>Odstranění pařezů strojně s jejich vykopáním nebo vytrháním průměru přes 100 do 300 mm</t>
  </si>
  <si>
    <t>kus</t>
  </si>
  <si>
    <t>CS ÚRS 2023 01</t>
  </si>
  <si>
    <t>1037234990</t>
  </si>
  <si>
    <t>Online PSC</t>
  </si>
  <si>
    <t>https://podminky.urs.cz/item/CS_URS_2023_01/112251101</t>
  </si>
  <si>
    <t>6</t>
  </si>
  <si>
    <t>112251102</t>
  </si>
  <si>
    <t>Odstranění pařezů strojně s jejich vykopáním nebo vytrháním průměru přes 300 do 500 mm</t>
  </si>
  <si>
    <t>358657842</t>
  </si>
  <si>
    <t>https://podminky.urs.cz/item/CS_URS_2023_01/112251102</t>
  </si>
  <si>
    <t>7</t>
  </si>
  <si>
    <t>112251103</t>
  </si>
  <si>
    <t>Odstranění pařezů strojně s jejich vykopáním nebo vytrháním průměru přes 500 do 700 mm</t>
  </si>
  <si>
    <t>964073073</t>
  </si>
  <si>
    <t>https://podminky.urs.cz/item/CS_URS_2023_01/112251103</t>
  </si>
  <si>
    <t>8</t>
  </si>
  <si>
    <t>121151123</t>
  </si>
  <si>
    <t>Sejmutí ornice strojně při souvislé ploše přes 500 m2, tl. vrstvy do 200 mm</t>
  </si>
  <si>
    <t>-121904357</t>
  </si>
  <si>
    <t>https://podminky.urs.cz/item/CS_URS_2023_01/121151123</t>
  </si>
  <si>
    <t>754</t>
  </si>
  <si>
    <t>162201421</t>
  </si>
  <si>
    <t>Vodorovné přemístění větví, kmenů nebo pařezů s naložením, složením a dopravou do 1000 m pařezů kmenů, průměru přes 100 do 300 mm</t>
  </si>
  <si>
    <t>126822191</t>
  </si>
  <si>
    <t>https://podminky.urs.cz/item/CS_URS_2023_01/162201421</t>
  </si>
  <si>
    <t>16</t>
  </si>
  <si>
    <t>162201422</t>
  </si>
  <si>
    <t>Vodorovné přemístění větví, kmenů nebo pařezů s naložením, složením a dopravou do 1000 m pařezů kmenů, průměru přes 300 do 500 mm</t>
  </si>
  <si>
    <t>-1027792708</t>
  </si>
  <si>
    <t>https://podminky.urs.cz/item/CS_URS_2023_01/162201422</t>
  </si>
  <si>
    <t>17</t>
  </si>
  <si>
    <t>162201423</t>
  </si>
  <si>
    <t>Vodorovné přemístění větví, kmenů nebo pařezů s naložením, složením a dopravou do 1000 m pařezů kmenů, průměru přes 500 do 700 mm</t>
  </si>
  <si>
    <t>-349734119</t>
  </si>
  <si>
    <t>https://podminky.urs.cz/item/CS_URS_2023_01/162201423</t>
  </si>
  <si>
    <t>25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</si>
  <si>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</si>
  <si>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</si>
  <si>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-77285946</t>
  </si>
  <si>
    <t>https://podminky.urs.cz/item/CS_URS_2023_01/162301971</t>
  </si>
  <si>
    <t>4*14</t>
  </si>
  <si>
    <t>26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</si>
  <si>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</si>
  <si>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</si>
  <si>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1229927935</t>
  </si>
  <si>
    <t>https://podminky.urs.cz/item/CS_URS_2023_01/162301972</t>
  </si>
  <si>
    <t>2*14</t>
  </si>
  <si>
    <t>27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</si>
  <si>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</si>
  <si>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</si>
  <si>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1830335884</t>
  </si>
  <si>
    <t>https://podminky.urs.cz/item/CS_URS_2023_01/162301973</t>
  </si>
  <si>
    <t>1*14</t>
  </si>
  <si>
    <t>29</t>
  </si>
  <si>
    <t>162351103R</t>
  </si>
  <si>
    <t>Vodorovné přemístění ornice po suchu na obvyklém dopravním prostředku, bez naložení , avšak se složením bez rozhrnutí z horniny třídy těžitelnosti I skupiny 1 až 3 na vzdálenost přes 50 do 500 m</t>
  </si>
  <si>
    <t>m3</t>
  </si>
  <si>
    <t>1996377388</t>
  </si>
  <si>
    <t>1071*0,1</t>
  </si>
  <si>
    <t>30</t>
  </si>
  <si>
    <t>16715111R</t>
  </si>
  <si>
    <t>Nakládání, skládání a překládání ornice strojně nakládání, množství přes 100 m3, z hornin třídy těžitelnosti I, skupiny 1 až 3</t>
  </si>
  <si>
    <t>-1631643429</t>
  </si>
  <si>
    <t>107,1</t>
  </si>
  <si>
    <t>31</t>
  </si>
  <si>
    <t>181351113</t>
  </si>
  <si>
    <t>Rozprostření a urovnání ornice v rovině nebo ve svahu sklonu do 1:5 strojně při souvislé ploše přes 500 m2, tl. vrstvy do 200 mm</t>
  </si>
  <si>
    <t>1068405005</t>
  </si>
  <si>
    <t>https://podminky.urs.cz/item/CS_URS_2023_01/181351113</t>
  </si>
  <si>
    <t>1071,0</t>
  </si>
  <si>
    <t>32</t>
  </si>
  <si>
    <t>181411131</t>
  </si>
  <si>
    <t>Založení trávníku na půdě předem připravené plochy do 1000 m2 výsevem včetně utažení parkového v rovině nebo na svahu do 1:5</t>
  </si>
  <si>
    <t>1233569031</t>
  </si>
  <si>
    <t>https://podminky.urs.cz/item/CS_URS_2023_01/181411131</t>
  </si>
  <si>
    <t>1071</t>
  </si>
  <si>
    <t>dle výpisu hl..výměr</t>
  </si>
  <si>
    <t>33</t>
  </si>
  <si>
    <t>M</t>
  </si>
  <si>
    <t>00572410</t>
  </si>
  <si>
    <t>osivo směs travní parková</t>
  </si>
  <si>
    <t>kg</t>
  </si>
  <si>
    <t>-1538315589</t>
  </si>
  <si>
    <t>1071*0,02 'Přepočtené koeficientem množství</t>
  </si>
  <si>
    <t>34</t>
  </si>
  <si>
    <t>10371500</t>
  </si>
  <si>
    <t>substrát pro trávníky VL</t>
  </si>
  <si>
    <t>-78794014</t>
  </si>
  <si>
    <t>35</t>
  </si>
  <si>
    <t>184818231</t>
  </si>
  <si>
    <t>Ochrana kmene bedněním před poškozením stavebním provozem zřízení včetně odstranění výšky bednění do 2 m průměru kmene do 300 mm</t>
  </si>
  <si>
    <t>324335</t>
  </si>
  <si>
    <t>https://podminky.urs.cz/item/CS_URS_2023_01/184818231</t>
  </si>
  <si>
    <t>998</t>
  </si>
  <si>
    <t>Přesun hmot</t>
  </si>
  <si>
    <t>36</t>
  </si>
  <si>
    <t>998231311</t>
  </si>
  <si>
    <t>Přesun hmot pro sadovnické a krajinářské úpravy - strojně dopravní vzdálenost do 5000 m</t>
  </si>
  <si>
    <t>t</t>
  </si>
  <si>
    <t>52504761</t>
  </si>
  <si>
    <t>https://podminky.urs.cz/item/CS_URS_2023_01/998231311</t>
  </si>
  <si>
    <t>SKA3901 - Rekonstrukce - ulice Třeboňská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</si>
  <si>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</si>
  <si>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</si>
  <si>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</si>
  <si>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</si>
  <si>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</si>
  <si>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</si>
  <si>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</si>
  <si>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</si>
  <si>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</si>
  <si>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-1934465706</t>
  </si>
  <si>
    <t>https://podminky.urs.cz/item/CS_URS_2023_01/113106123</t>
  </si>
  <si>
    <t>chodníky, dle výpisu hl.výměr</t>
  </si>
  <si>
    <t>113106151</t>
  </si>
  <si>
    <t>Rozebrání dlažeb vozovek a ploch s přemístěním hmot na skládku na vzdálenost do 3 m nebo s naložením na dopravní prostředek, s jakoukoliv výplní spár ručně z velkých kostek s ložem z kameniva</t>
  </si>
  <si>
    <t>1750322951</t>
  </si>
  <si>
    <t>https://podminky.urs.cz/item/CS_URS_2023_01/113106151</t>
  </si>
  <si>
    <t>132</t>
  </si>
  <si>
    <t>odv.žlab , dle výpisu hl.výměr</t>
  </si>
  <si>
    <t>3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</si>
  <si>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</si>
  <si>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</si>
  <si>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 xml:space="preserve">CS ÚRS 2023 01 </t>
  </si>
  <si>
    <t>748962332</t>
  </si>
  <si>
    <t>53</t>
  </si>
  <si>
    <t>vozovka- štěrk , dle výpisu hl.výměr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</si>
  <si>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</si>
  <si>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</si>
  <si>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-1272432230</t>
  </si>
  <si>
    <t>https://podminky.urs.cz/item/CS_URS_2023_01/113107162</t>
  </si>
  <si>
    <t>vozovka -štěrk,dle výpisu hl.výměr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</si>
  <si>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</si>
  <si>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</si>
  <si>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1922627043</t>
  </si>
  <si>
    <t>https://podminky.urs.cz/item/CS_URS_2023_01/113107221</t>
  </si>
  <si>
    <t>332</t>
  </si>
  <si>
    <t>chodníky asf.., dle výpisu hl.výměr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</si>
  <si>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</si>
  <si>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</si>
  <si>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-1797636891</t>
  </si>
  <si>
    <t>https://podminky.urs.cz/item/CS_URS_2023_01/113107224</t>
  </si>
  <si>
    <t>1790</t>
  </si>
  <si>
    <t>tl. 410 mm , dle výpisu hl.výměr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</si>
  <si>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</si>
  <si>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</si>
  <si>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-722013539</t>
  </si>
  <si>
    <t>https://podminky.urs.cz/item/CS_URS_2023_01/113107241</t>
  </si>
  <si>
    <t>chodníky asf. , tl. 40 mm , dle výpisu hl.výměr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</si>
  <si>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</si>
  <si>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</si>
  <si>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-1932498129</t>
  </si>
  <si>
    <t>https://podminky.urs.cz/item/CS_URS_2023_01/113107242</t>
  </si>
  <si>
    <t>tl. 70 mm ., dle výpisu hl.výměr</t>
  </si>
  <si>
    <t>9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</si>
  <si>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</si>
  <si>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</si>
  <si>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399169921</t>
  </si>
  <si>
    <t>https://podminky.urs.cz/item/CS_URS_2023_01/113107321</t>
  </si>
  <si>
    <t>10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</si>
  <si>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</si>
  <si>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</si>
  <si>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-1594076760</t>
  </si>
  <si>
    <t>https://podminky.urs.cz/item/CS_URS_2023_01/113154333</t>
  </si>
  <si>
    <t>11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</si>
  <si>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</si>
  <si>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</si>
  <si>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</si>
  <si>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-523129119</t>
  </si>
  <si>
    <t>https://podminky.urs.cz/item/CS_URS_2023_01/113201112</t>
  </si>
  <si>
    <t>300</t>
  </si>
  <si>
    <t>kamenné obruby , ,dle výpisu hl.výměr</t>
  </si>
  <si>
    <t>12</t>
  </si>
  <si>
    <t>113204111</t>
  </si>
  <si>
    <t>Vytrhání obrub s vybouráním lože, s přemístěním hmot na skládku na vzdálenost do 3 m nebo s naložením na dopravní prostředek záhonových</t>
  </si>
  <si>
    <t>-582597235</t>
  </si>
  <si>
    <t>https://podminky.urs.cz/item/CS_URS_2023_01/113204111</t>
  </si>
  <si>
    <t>140</t>
  </si>
  <si>
    <t>13</t>
  </si>
  <si>
    <t>122452203</t>
  </si>
  <si>
    <t>Odkopávky a prokopávky nezapažené pro silnice a dálnice strojně v hornině třídy těžitelnosti II do 100 m3</t>
  </si>
  <si>
    <t>-1650858990</t>
  </si>
  <si>
    <t>https://podminky.urs.cz/item/CS_URS_2023_01/122452203</t>
  </si>
  <si>
    <t>77*0,14</t>
  </si>
  <si>
    <t>chodníky</t>
  </si>
  <si>
    <t>234*0,31</t>
  </si>
  <si>
    <t>park.stání</t>
  </si>
  <si>
    <t>25*0,31</t>
  </si>
  <si>
    <t>vjezdy</t>
  </si>
  <si>
    <t>14*0,14</t>
  </si>
  <si>
    <t>kontejnery</t>
  </si>
  <si>
    <t>14</t>
  </si>
  <si>
    <t>122452205</t>
  </si>
  <si>
    <t>Odkopávky a prokopávky nezapažené pro silnice a dálnice strojně v hornině třídy těžitelnosti II přes 500 do 1 000 m3</t>
  </si>
  <si>
    <t>-2027291888</t>
  </si>
  <si>
    <t>https://podminky.urs.cz/item/CS_URS_2023_01/122452205</t>
  </si>
  <si>
    <t>2049*0,5</t>
  </si>
  <si>
    <t>sanace</t>
  </si>
  <si>
    <t>132351103</t>
  </si>
  <si>
    <t>Hloubení nezapažených rýh šířky do 800 mm strojně s urovnáním dna do předepsaného profilu a spádu v hornině třídy těžitelnosti II skupiny 4 přes 50 do 100 m3</t>
  </si>
  <si>
    <t>-1777802877</t>
  </si>
  <si>
    <t>https://podminky.urs.cz/item/CS_URS_2023_01/132351103</t>
  </si>
  <si>
    <t>285*0,2</t>
  </si>
  <si>
    <t>trativod,dle výpisu hl.výměr</t>
  </si>
  <si>
    <t>1384576136</t>
  </si>
  <si>
    <t>32,5*2,0*0,7</t>
  </si>
  <si>
    <t>příp.UV</t>
  </si>
  <si>
    <t>2*0,7*0,7*9</t>
  </si>
  <si>
    <t>UV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</si>
  <si>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</si>
  <si>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</si>
  <si>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-861711741</t>
  </si>
  <si>
    <t>https://podminky.urs.cz/item/CS_URS_2023_01/162351123</t>
  </si>
  <si>
    <t>70</t>
  </si>
  <si>
    <t>za obrubou</t>
  </si>
  <si>
    <t>57</t>
  </si>
  <si>
    <t>trativod</t>
  </si>
  <si>
    <t>18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</si>
  <si>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</si>
  <si>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</si>
  <si>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-821561529</t>
  </si>
  <si>
    <t>https://podminky.urs.cz/item/CS_URS_2023_01/162751137</t>
  </si>
  <si>
    <t>93,03+1024,5+57+54,32</t>
  </si>
  <si>
    <t>-70-57</t>
  </si>
  <si>
    <t>19</t>
  </si>
  <si>
    <t>167151112</t>
  </si>
  <si>
    <t>Nakládání, skládání a překládání neulehlého výkopku nebo sypaniny strojně nakládání, množství přes 100 m3, z hornin třídy těžitelnosti II, skupiny 4 a 5</t>
  </si>
  <si>
    <t>-449985776</t>
  </si>
  <si>
    <t>https://podminky.urs.cz/item/CS_URS_2023_01/167151112</t>
  </si>
  <si>
    <t>70+57</t>
  </si>
  <si>
    <t>pro zásypy</t>
  </si>
  <si>
    <t>20</t>
  </si>
  <si>
    <t>171152112</t>
  </si>
  <si>
    <t>Uložení sypaniny do zhutněných násypů pro silnice, dálnice a letiště s rozprostřením sypaniny ve vrstvách, s hrubým urovnáním a uzavřením povrchu násypu z hornin nesoudržných sypkých mimo aktivní zónu</t>
  </si>
  <si>
    <t>1465172903</t>
  </si>
  <si>
    <t>https://podminky.urs.cz/item/CS_URS_2023_01/171152112</t>
  </si>
  <si>
    <t>za obrubou , dle výpisu hl.výměr</t>
  </si>
  <si>
    <t>171201231</t>
  </si>
  <si>
    <t>Poplatek za uložení stavebního odpadu na recyklační skládce (skládkovné) zeminy a kamení zatříděného do Katalogu odpadů pod kódem 17 05 04</t>
  </si>
  <si>
    <t>-1010707876</t>
  </si>
  <si>
    <t>https://podminky.urs.cz/item/CS_URS_2023_01/171201231</t>
  </si>
  <si>
    <t>1101,85*1,8</t>
  </si>
  <si>
    <t>22</t>
  </si>
  <si>
    <t>174151101</t>
  </si>
  <si>
    <t>Zásyp sypaninou z jakékoliv horniny strojně s uložením výkopku ve vrstvách se zhutněním jam, šachet, rýh nebo kolem objektů v těchto vykopávkách</t>
  </si>
  <si>
    <t>742262855</t>
  </si>
  <si>
    <t>https://podminky.urs.cz/item/CS_URS_2023_01/174151101</t>
  </si>
  <si>
    <t>trativod, dle výpisu hl.výměr</t>
  </si>
  <si>
    <t>23</t>
  </si>
  <si>
    <t>642436661</t>
  </si>
  <si>
    <t>z nakup.materiálů</t>
  </si>
  <si>
    <t>32,5*1*0,7</t>
  </si>
  <si>
    <t>rýhy ,dle výpisu hl.výměr</t>
  </si>
  <si>
    <t>24</t>
  </si>
  <si>
    <t>58331200</t>
  </si>
  <si>
    <t>štěrkopísek netříděný</t>
  </si>
  <si>
    <t>-491152036</t>
  </si>
  <si>
    <t>22,75*2 'Přepočtené koeficientem množství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</si>
  <si>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</si>
  <si>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</si>
  <si>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1220757461</t>
  </si>
  <si>
    <t>https://podminky.urs.cz/item/CS_URS_2023_01/175111101</t>
  </si>
  <si>
    <t>32,5*0,7*0,35</t>
  </si>
  <si>
    <t>příp.UV , dle výpisu hl..výměr</t>
  </si>
  <si>
    <t>-1992364272</t>
  </si>
  <si>
    <t>7,963*2 'Přepočtené koeficientem množství</t>
  </si>
  <si>
    <t>181951114</t>
  </si>
  <si>
    <t>Úprava pláně vyrovnáním výškových rozdílů strojně v hornině třídy těžitelnosti II, skupiny 4 a 5 se zhutněním</t>
  </si>
  <si>
    <t>-1353819133</t>
  </si>
  <si>
    <t>https://podminky.urs.cz/item/CS_URS_2023_01/181951114</t>
  </si>
  <si>
    <t>1366</t>
  </si>
  <si>
    <t>komun</t>
  </si>
  <si>
    <t>77</t>
  </si>
  <si>
    <t>464</t>
  </si>
  <si>
    <t>přejízd.chodník</t>
  </si>
  <si>
    <t>Zakládání</t>
  </si>
  <si>
    <t>28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</si>
  <si>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</si>
  <si>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</si>
  <si>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-119358080</t>
  </si>
  <si>
    <t>https://podminky.urs.cz/item/CS_URS_2023_01/212752101</t>
  </si>
  <si>
    <t>285</t>
  </si>
  <si>
    <t>212972112</t>
  </si>
  <si>
    <t>Opláštění drenážních trub filtrační textilií DN 100</t>
  </si>
  <si>
    <t>-865041590</t>
  </si>
  <si>
    <t>https://podminky.urs.cz/item/CS_URS_2023_01/212972112</t>
  </si>
  <si>
    <t>Svislé a kompletní konstrukce</t>
  </si>
  <si>
    <t>339921132</t>
  </si>
  <si>
    <t>Osazování palisád betonových v řadě se zabetonováním výšky palisády přes 500 do 1000 mm</t>
  </si>
  <si>
    <t>486150665</t>
  </si>
  <si>
    <t>https://podminky.urs.cz/item/CS_URS_2023_01/339921132</t>
  </si>
  <si>
    <t>59228414</t>
  </si>
  <si>
    <t>palisáda betonová tyčová půlkulatá přírodní 175x200x1000mm</t>
  </si>
  <si>
    <t>1157135530</t>
  </si>
  <si>
    <t>26*5,715 'Přepočtené koeficientem množství</t>
  </si>
  <si>
    <t>Vodorovné konstrukce</t>
  </si>
  <si>
    <t>451573111</t>
  </si>
  <si>
    <t>Lože pod potrubí, stoky a drobné objekty v otevřeném výkopu z písku a štěrkopísku do 63 mm</t>
  </si>
  <si>
    <t>1266912825</t>
  </si>
  <si>
    <t>https://podminky.urs.cz/item/CS_URS_2023_01/451573111</t>
  </si>
  <si>
    <t>32,5*0,7*0,1</t>
  </si>
  <si>
    <t>Komunikace pozemní</t>
  </si>
  <si>
    <t>564671111</t>
  </si>
  <si>
    <t>Podklad z kameniva hrubého drceného HDK , s rozprostřením a zhutněním plochy přes 100 m2, po zhutnění tl. 250 mm - sanace</t>
  </si>
  <si>
    <t>-857527638</t>
  </si>
  <si>
    <t>https://podminky.urs.cz/item/CS_URS_2023_01/564671111</t>
  </si>
  <si>
    <t>1366*2</t>
  </si>
  <si>
    <t>464*2</t>
  </si>
  <si>
    <t>32*2</t>
  </si>
  <si>
    <t>16*2</t>
  </si>
  <si>
    <t>komun, park.stání,vejezdy ,přej.chodník</t>
  </si>
  <si>
    <t>285*0,3*2*2</t>
  </si>
  <si>
    <t>rozš.</t>
  </si>
  <si>
    <t>2 vrstvy 250 mm , dle výpisu hl.výměr</t>
  </si>
  <si>
    <t>564730101</t>
  </si>
  <si>
    <t>Podklad nebo kryt z kameniva hrubého drceného vel. 16-32 mm s rozprostřením a zhutněním plochy jednotlivě do 100 m2, po zhutnění tl. 100 mm</t>
  </si>
  <si>
    <t>20772964</t>
  </si>
  <si>
    <t>https://podminky.urs.cz/item/CS_URS_2023_01/564730101</t>
  </si>
  <si>
    <t>přej.chodník,dle výpisu hl.výměr</t>
  </si>
  <si>
    <t>564831011</t>
  </si>
  <si>
    <t>Podklad ze štěrkodrti ŠD s rozprostřením a zhutněním plochy jednotlivě do 100 m2, po zhutnění tl. 100 mm</t>
  </si>
  <si>
    <t>1298462322</t>
  </si>
  <si>
    <t>https://podminky.urs.cz/item/CS_URS_2023_01/564831011</t>
  </si>
  <si>
    <t>564831111</t>
  </si>
  <si>
    <t>Podklad ze štěrkodrti ŠD s rozprostřením a zhutněním plochy přes 100 m2, po zhutnění tl. 100 mm</t>
  </si>
  <si>
    <t>-840560262</t>
  </si>
  <si>
    <t>https://podminky.urs.cz/item/CS_URS_2023_01/564831111</t>
  </si>
  <si>
    <t>park.stání , dle výpisu hl.výměr</t>
  </si>
  <si>
    <t>37</t>
  </si>
  <si>
    <t>564851011</t>
  </si>
  <si>
    <t>Podklad ze štěrkodrti ŠD s rozprostřením a zhutněním plochy jednotlivě do 100 m2, po zhutnění tl. 150 mm</t>
  </si>
  <si>
    <t>1446526199</t>
  </si>
  <si>
    <t>https://podminky.urs.cz/item/CS_URS_2023_01/564851011</t>
  </si>
  <si>
    <t>38</t>
  </si>
  <si>
    <t>650302971</t>
  </si>
  <si>
    <t>chodníky , dle výpisu hl.výměr</t>
  </si>
  <si>
    <t>39</t>
  </si>
  <si>
    <t>564851111</t>
  </si>
  <si>
    <t>Podklad ze štěrkodrti ŠD s rozprostřením a zhutněním plochy přes 100 m2, po zhutnění tl. 150 mm</t>
  </si>
  <si>
    <t>-555304032</t>
  </si>
  <si>
    <t>https://podminky.urs.cz/item/CS_URS_2023_01/564851111</t>
  </si>
  <si>
    <t>nová konstr.vozovky , 2 vrstvy</t>
  </si>
  <si>
    <t>40</t>
  </si>
  <si>
    <t>-674239164</t>
  </si>
  <si>
    <t>41</t>
  </si>
  <si>
    <t>564871011</t>
  </si>
  <si>
    <t>Podklad ze štěrkodrti ŠD s rozprostřením a zhutněním plochy jednotlivě do 100 m2, po zhutnění tl. 250 mm</t>
  </si>
  <si>
    <t>-992293127</t>
  </si>
  <si>
    <t>https://podminky.urs.cz/item/CS_URS_2023_01/564871011</t>
  </si>
  <si>
    <t>přej.chodník, dle výpisu hl.výměr</t>
  </si>
  <si>
    <t>42</t>
  </si>
  <si>
    <t>565155121</t>
  </si>
  <si>
    <t>Asfaltový beton vrstva podkladní ACP 16 S (obalované kamenivo střednězrnné - OKS) s rozprostřením a zhutněním v pruhu šířky přes 3 m, po zhutnění tl. 70 mm</t>
  </si>
  <si>
    <t>-74658640</t>
  </si>
  <si>
    <t>https://podminky.urs.cz/item/CS_URS_2023_01/565155121</t>
  </si>
  <si>
    <t>43</t>
  </si>
  <si>
    <t>57323117R</t>
  </si>
  <si>
    <t>Postřik spojovací PS bez posypu kamenivem z modif. emulze, v množství 0,35 kg/m2</t>
  </si>
  <si>
    <t>171725595</t>
  </si>
  <si>
    <t>44</t>
  </si>
  <si>
    <t>577134121</t>
  </si>
  <si>
    <t>Asfaltový beton vrstva obrusná ACO 11+ (ABS) s rozprostřením a se zhutněním z nemodifikovaného asfaltu v pruhu šířky přes 3 m tř. I, po zhutnění tl. 40 mm</t>
  </si>
  <si>
    <t>1884751709</t>
  </si>
  <si>
    <t>https://podminky.urs.cz/item/CS_URS_2023_01/577134121</t>
  </si>
  <si>
    <t>nová kce vozovky , dle výpisu hl.výměr</t>
  </si>
  <si>
    <t>45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</si>
  <si>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</si>
  <si>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</si>
  <si>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188997297</t>
  </si>
  <si>
    <t>https://podminky.urs.cz/item/CS_URS_2023_01/591211111</t>
  </si>
  <si>
    <t>46</t>
  </si>
  <si>
    <t>58381015</t>
  </si>
  <si>
    <t>kostka řezanoštípaná dlažební žula 10x10x10cm</t>
  </si>
  <si>
    <t>-1916869536</t>
  </si>
  <si>
    <t>18*1,02 'Přepočtené koeficientem množství</t>
  </si>
  <si>
    <t>47</t>
  </si>
  <si>
    <t>596211111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</si>
  <si>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</si>
  <si>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1313498541</t>
  </si>
  <si>
    <t>https://podminky.urs.cz/item/CS_URS_2023_01/596211111</t>
  </si>
  <si>
    <t>48</t>
  </si>
  <si>
    <t>59245015</t>
  </si>
  <si>
    <t>dlažba zámková tvaru I 200x165x60mm přírodní</t>
  </si>
  <si>
    <t>-381122151</t>
  </si>
  <si>
    <t>77*1,03 'Přepočtené koeficientem množství</t>
  </si>
  <si>
    <t>49</t>
  </si>
  <si>
    <t>596211210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</si>
  <si>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</si>
  <si>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-2058417671</t>
  </si>
  <si>
    <t>https://podminky.urs.cz/item/CS_URS_2023_01/596211210</t>
  </si>
  <si>
    <t>kontejnery ,dle výpisu hl.výměr</t>
  </si>
  <si>
    <t>50</t>
  </si>
  <si>
    <t>59245213</t>
  </si>
  <si>
    <t>dlažba zámková tvaru I 196x161x80mm přírodní</t>
  </si>
  <si>
    <t>-1801637798</t>
  </si>
  <si>
    <t>14*1,03 'Přepočtené koeficientem množství</t>
  </si>
  <si>
    <t>51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</si>
  <si>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</si>
  <si>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</si>
  <si>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-534548877</t>
  </si>
  <si>
    <t>https://podminky.urs.cz/item/CS_URS_2023_01/596212210</t>
  </si>
  <si>
    <t>32+8</t>
  </si>
  <si>
    <t>vjezdy , dle výpisu hl.výměr</t>
  </si>
  <si>
    <t>52</t>
  </si>
  <si>
    <t>1969210219</t>
  </si>
  <si>
    <t>32*1,03 'Přepočtené koeficientem množství</t>
  </si>
  <si>
    <t>59245226</t>
  </si>
  <si>
    <t>dlažba tvar obdélník betonová pro nevidomé 200x100x80mm barevná</t>
  </si>
  <si>
    <t>-413589099</t>
  </si>
  <si>
    <t>6*1,03 'Přepočtené koeficientem množství</t>
  </si>
  <si>
    <t>54</t>
  </si>
  <si>
    <t>596412210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</si>
  <si>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</si>
  <si>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864795375</t>
  </si>
  <si>
    <t>https://podminky.urs.cz/item/CS_URS_2023_01/596412210</t>
  </si>
  <si>
    <t>55</t>
  </si>
  <si>
    <t>59246015</t>
  </si>
  <si>
    <t>dlažba plošná betonová vegetační  ,tl. 80mm , se zvýšeným koeficientem vsakování</t>
  </si>
  <si>
    <t>1803588155</t>
  </si>
  <si>
    <t>464*1,03 'Přepočtené koeficientem množství</t>
  </si>
  <si>
    <t>Trubní vedení</t>
  </si>
  <si>
    <t>56</t>
  </si>
  <si>
    <t>871315221</t>
  </si>
  <si>
    <t>Kanalizační potrubí z tvrdého PVC v otevřeném výkopu ve sklonu do 20 %, hladkého plnostěnného jednovrstvého, tuhost třídy SN 8 DN 160 vč.kolen a odboček</t>
  </si>
  <si>
    <t>1682093510</t>
  </si>
  <si>
    <t>https://podminky.urs.cz/item/CS_URS_2023_01/871315221</t>
  </si>
  <si>
    <t>895941367R</t>
  </si>
  <si>
    <t xml:space="preserve">Osazení vpusti uliční z betonových dílců </t>
  </si>
  <si>
    <t>1095781098</t>
  </si>
  <si>
    <t>58</t>
  </si>
  <si>
    <t>59224460R</t>
  </si>
  <si>
    <t xml:space="preserve">prefa součásti vpusti uliční </t>
  </si>
  <si>
    <t>1882857112</t>
  </si>
  <si>
    <t>59</t>
  </si>
  <si>
    <t>89598341R</t>
  </si>
  <si>
    <t xml:space="preserve">Odstranění vpusti uliční vč.mříže , vč.odvozu a ekologické likvidace </t>
  </si>
  <si>
    <t>-286302878</t>
  </si>
  <si>
    <t>60</t>
  </si>
  <si>
    <t>899204112</t>
  </si>
  <si>
    <t>Osazení mříží litinových včetně rámů a košů na bahno pro třídu zatížení D400, E600</t>
  </si>
  <si>
    <t>1591848873</t>
  </si>
  <si>
    <t>https://podminky.urs.cz/item/CS_URS_2023_01/899204112</t>
  </si>
  <si>
    <t>61</t>
  </si>
  <si>
    <t>55241040</t>
  </si>
  <si>
    <t>mříž litinová 600/40T,  D400</t>
  </si>
  <si>
    <t>-1749510309</t>
  </si>
  <si>
    <t>62</t>
  </si>
  <si>
    <t>59223874</t>
  </si>
  <si>
    <t>koš vysoký pro uliční vpusti žárově Pz plech pro rám 500/500mm</t>
  </si>
  <si>
    <t>-500756192</t>
  </si>
  <si>
    <t>63</t>
  </si>
  <si>
    <t>899331111</t>
  </si>
  <si>
    <t>Výšková úprava uličního vstupu nebo vpusti do 200 mm zvýšením poklopu</t>
  </si>
  <si>
    <t>703844109</t>
  </si>
  <si>
    <t>https://podminky.urs.cz/item/CS_URS_2023_01/899331111</t>
  </si>
  <si>
    <t>64</t>
  </si>
  <si>
    <t>899431111</t>
  </si>
  <si>
    <t>Výšková úprava uličního vstupu nebo vpusti do 200 mm zvýšením krycího hrnce, šoupěte nebo hydrantu bez úpravy armatur</t>
  </si>
  <si>
    <t>-1711274522</t>
  </si>
  <si>
    <t>https://podminky.urs.cz/item/CS_URS_2023_01/899431111</t>
  </si>
  <si>
    <t>Ostatní konstrukce a práce, bourání</t>
  </si>
  <si>
    <t>65</t>
  </si>
  <si>
    <t>914111111</t>
  </si>
  <si>
    <t>Montáž svislé dopravní značky základní velikosti do 1 m2 objímkami na sloupky nebo konzoly</t>
  </si>
  <si>
    <t>1006758658</t>
  </si>
  <si>
    <t>https://podminky.urs.cz/item/CS_URS_2023_01/914111111</t>
  </si>
  <si>
    <t>66</t>
  </si>
  <si>
    <t>40445625</t>
  </si>
  <si>
    <t xml:space="preserve">informativní značky provozní IP12 </t>
  </si>
  <si>
    <t>-809841645</t>
  </si>
  <si>
    <t>67</t>
  </si>
  <si>
    <t>40445654</t>
  </si>
  <si>
    <t xml:space="preserve">informativní značky zónové IZ5a </t>
  </si>
  <si>
    <t>1504404240</t>
  </si>
  <si>
    <t>68</t>
  </si>
  <si>
    <t>914511112</t>
  </si>
  <si>
    <t>Montáž sloupku dopravních značek délky do 3,5 m do hliníkové patky pro sloupek D 60 mm</t>
  </si>
  <si>
    <t>781932128</t>
  </si>
  <si>
    <t>https://podminky.urs.cz/item/CS_URS_2023_01/914511112</t>
  </si>
  <si>
    <t>69</t>
  </si>
  <si>
    <t>40445225</t>
  </si>
  <si>
    <t>sloupek pro dopravní značku Zn D 60mm v 3,5m</t>
  </si>
  <si>
    <t>-1889863020</t>
  </si>
  <si>
    <t>40445240</t>
  </si>
  <si>
    <t>patka pro sloupek Al D 60mm</t>
  </si>
  <si>
    <t>-548655298</t>
  </si>
  <si>
    <t>71</t>
  </si>
  <si>
    <t>40445256</t>
  </si>
  <si>
    <t>svorka upínací na sloupek dopravní značky D 60mm</t>
  </si>
  <si>
    <t>1167355145</t>
  </si>
  <si>
    <t>72</t>
  </si>
  <si>
    <t>40445253</t>
  </si>
  <si>
    <t>víčko plastové na sloupek D 60mm</t>
  </si>
  <si>
    <t>758419690</t>
  </si>
  <si>
    <t>73</t>
  </si>
  <si>
    <t>915231112</t>
  </si>
  <si>
    <t>Vodorovné dopravní značení stříkaným plastem přechody pro chodce, šipky, symboly nápisy bílé retroreflexní</t>
  </si>
  <si>
    <t>-277370443</t>
  </si>
  <si>
    <t>https://podminky.urs.cz/item/CS_URS_2023_01/915231112</t>
  </si>
  <si>
    <t>74</t>
  </si>
  <si>
    <t>915621111</t>
  </si>
  <si>
    <t>Předznačení pro vodorovné značení stříkané barvou nebo prováděné z nátěrových hmot plošné šipky, symboly, nápisy</t>
  </si>
  <si>
    <t>-1995013571</t>
  </si>
  <si>
    <t>https://podminky.urs.cz/item/CS_URS_2023_01/915621111</t>
  </si>
  <si>
    <t>75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</si>
  <si>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</si>
  <si>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</si>
  <si>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1981645601</t>
  </si>
  <si>
    <t>https://podminky.urs.cz/item/CS_URS_2023_01/916131213</t>
  </si>
  <si>
    <t>698</t>
  </si>
  <si>
    <t>76</t>
  </si>
  <si>
    <t>59217034</t>
  </si>
  <si>
    <t>obrubník betonový silniční 1000x150x300mm</t>
  </si>
  <si>
    <t>460261932</t>
  </si>
  <si>
    <t>698*1,02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</si>
  <si>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</si>
  <si>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</si>
  <si>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2143544121</t>
  </si>
  <si>
    <t>https://podminky.urs.cz/item/CS_URS_2023_01/916231213</t>
  </si>
  <si>
    <t>262</t>
  </si>
  <si>
    <t>78</t>
  </si>
  <si>
    <t>59217036</t>
  </si>
  <si>
    <t>obrubník betonový parkový přírodní 500x80x250mm</t>
  </si>
  <si>
    <t>773197021</t>
  </si>
  <si>
    <t>262*1,02 'Přepočtené koeficientem množství</t>
  </si>
  <si>
    <t>79</t>
  </si>
  <si>
    <t>916331112</t>
  </si>
  <si>
    <t>Osazení zahradního obrubníku betonového s ložem tl. od 50 do 100 mm z betonu prostého tř. C 12/15 s boční opěrou z betonu prostého tř. C 12/15</t>
  </si>
  <si>
    <t>1148438341</t>
  </si>
  <si>
    <t>https://podminky.urs.cz/item/CS_URS_2023_01/916331112</t>
  </si>
  <si>
    <t>160</t>
  </si>
  <si>
    <t>80</t>
  </si>
  <si>
    <t>59217011</t>
  </si>
  <si>
    <t>obrubník betonový zahradní 500x50x200mm</t>
  </si>
  <si>
    <t>-1729726030</t>
  </si>
  <si>
    <t>160*1,02 'Přepočtené koeficientem množství</t>
  </si>
  <si>
    <t>81</t>
  </si>
  <si>
    <t>919726124</t>
  </si>
  <si>
    <t>Geotextilie netkaná pro ochranu, separaci nebo filtraci měrná hmotnost přes 500 do 800 g/m2</t>
  </si>
  <si>
    <t>1325248131</t>
  </si>
  <si>
    <t>https://podminky.urs.cz/item/CS_URS_2023_01/919726124</t>
  </si>
  <si>
    <t>2049</t>
  </si>
  <si>
    <t>82</t>
  </si>
  <si>
    <t>919731122</t>
  </si>
  <si>
    <t>Zarovnání styčné plochy podkladu nebo krytu podél vybourané části komunikace nebo zpevněné plochy živičné tl. přes 50 do 100 mm vč.zalití spar modifik.zálivkou</t>
  </si>
  <si>
    <t>-87492093</t>
  </si>
  <si>
    <t>https://podminky.urs.cz/item/CS_URS_2023_01/919731122</t>
  </si>
  <si>
    <t>83</t>
  </si>
  <si>
    <t>919735111</t>
  </si>
  <si>
    <t>Řezání stávajícího živičného krytu nebo podkladu hloubky do 50 mm</t>
  </si>
  <si>
    <t>186793395</t>
  </si>
  <si>
    <t>https://podminky.urs.cz/item/CS_URS_2023_01/919735111</t>
  </si>
  <si>
    <t>997</t>
  </si>
  <si>
    <t>Přesun sutě</t>
  </si>
  <si>
    <t>84</t>
  </si>
  <si>
    <t>997221551</t>
  </si>
  <si>
    <t>Vodorovná doprava suti bez naložení, ale se složením a s hrubým urovnáním ze sypkých materiálů, na vzdálenost do 1 km</t>
  </si>
  <si>
    <t>-1565875727</t>
  </si>
  <si>
    <t>https://podminky.urs.cz/item/CS_URS_2023_01/997221551</t>
  </si>
  <si>
    <t>1912,61-155,964</t>
  </si>
  <si>
    <t>85</t>
  </si>
  <si>
    <t>997221559</t>
  </si>
  <si>
    <t>Vodorovná doprava suti bez naložení, ale se složením a s hrubým urovnáním Příplatek k ceně za každý další i započatý 1 km přes 1 km</t>
  </si>
  <si>
    <t>-1032946926</t>
  </si>
  <si>
    <t>https://podminky.urs.cz/item/CS_URS_2023_01/997221559</t>
  </si>
  <si>
    <t>1756,646*14</t>
  </si>
  <si>
    <t>86</t>
  </si>
  <si>
    <t>997221561</t>
  </si>
  <si>
    <t>Vodorovná doprava suti bez naložení, ale se složením a s hrubým urovnáním z kusových materiálů, na vzdálenost do 1 km</t>
  </si>
  <si>
    <t>-147476541</t>
  </si>
  <si>
    <t>https://podminky.urs.cz/item/CS_URS_2023_01/997221561</t>
  </si>
  <si>
    <t>300*0,29</t>
  </si>
  <si>
    <t>kamen.obruby</t>
  </si>
  <si>
    <t>140*0,04</t>
  </si>
  <si>
    <t>záhon.obruby</t>
  </si>
  <si>
    <t>132*0,417</t>
  </si>
  <si>
    <t>kostky</t>
  </si>
  <si>
    <t>32*0,26</t>
  </si>
  <si>
    <t>zámková</t>
  </si>
  <si>
    <t>87</t>
  </si>
  <si>
    <t>997221569</t>
  </si>
  <si>
    <t>1389768880</t>
  </si>
  <si>
    <t>https://podminky.urs.cz/item/CS_URS_2023_01/997221569</t>
  </si>
  <si>
    <t>155,964*14</t>
  </si>
  <si>
    <t>88</t>
  </si>
  <si>
    <t>997221611</t>
  </si>
  <si>
    <t>Nakládání na dopravní prostředky pro vodorovnou dopravu suti</t>
  </si>
  <si>
    <t>2039567608</t>
  </si>
  <si>
    <t>https://podminky.urs.cz/item/CS_URS_2023_01/997221611</t>
  </si>
  <si>
    <t>1756,646</t>
  </si>
  <si>
    <t>89</t>
  </si>
  <si>
    <t>997221612</t>
  </si>
  <si>
    <t>Nakládání na dopravní prostředky pro vodorovnou dopravu vybouraných hmot</t>
  </si>
  <si>
    <t>-1354641010</t>
  </si>
  <si>
    <t>https://podminky.urs.cz/item/CS_URS_2023_01/997221612</t>
  </si>
  <si>
    <t>155,964</t>
  </si>
  <si>
    <t>90</t>
  </si>
  <si>
    <t>997221615</t>
  </si>
  <si>
    <t>Poplatek za uložení stavebního odpadu na skládce (skládkovné) z prostého betonu zatříděného do Katalogu odpadů pod kódem 17 01 01</t>
  </si>
  <si>
    <t>1063916794</t>
  </si>
  <si>
    <t>https://podminky.urs.cz/item/CS_URS_2023_01/997221615</t>
  </si>
  <si>
    <t>91</t>
  </si>
  <si>
    <t>997221873</t>
  </si>
  <si>
    <t>2121444122</t>
  </si>
  <si>
    <t>https://podminky.urs.cz/item/CS_URS_2023_01/997221873</t>
  </si>
  <si>
    <t>92</t>
  </si>
  <si>
    <t>-2011789879</t>
  </si>
  <si>
    <t>-426,34</t>
  </si>
  <si>
    <t>živice</t>
  </si>
  <si>
    <t>-1790*0,128</t>
  </si>
  <si>
    <t>frézovaná drť , skládky SUS bez poplatku</t>
  </si>
  <si>
    <t>93</t>
  </si>
  <si>
    <t>997221875</t>
  </si>
  <si>
    <t>Poplatek za uložení stavebního odpadu na recyklační skládce (skládkovné) asfaltového bez obsahu dehtu zatříděného do Katalogu odpadů pod kódem 17 03 02</t>
  </si>
  <si>
    <t>-1348196513</t>
  </si>
  <si>
    <t>https://podminky.urs.cz/item/CS_URS_2023_01/997221875</t>
  </si>
  <si>
    <t>1790*0,22</t>
  </si>
  <si>
    <t>živ.- komun</t>
  </si>
  <si>
    <t>332*0,098</t>
  </si>
  <si>
    <t>živ.chodník</t>
  </si>
  <si>
    <t>94</t>
  </si>
  <si>
    <t>998225111</t>
  </si>
  <si>
    <t>Přesun hmot pro komunikace s krytem z kameniva, monolitickým betonovým nebo živičným dopravní vzdálenost do 200 m jakékoliv délky objektu</t>
  </si>
  <si>
    <t>825210547</t>
  </si>
  <si>
    <t>https://podminky.urs.cz/item/CS_URS_2023_01/998225111</t>
  </si>
  <si>
    <t>SKA3905 -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</si>
  <si>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</si>
  <si>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</si>
  <si>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</si>
  <si>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</si>
  <si>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</si>
  <si>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</si>
  <si>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</si>
  <si>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</si>
  <si>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</si>
  <si>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</si>
  <si>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 - vytyčení , zaměření</t>
  </si>
  <si>
    <t>ks</t>
  </si>
  <si>
    <t>1024</t>
  </si>
  <si>
    <t>-326678060</t>
  </si>
  <si>
    <t>https://podminky.urs.cz/item/CS_URS_2023_01/012103000</t>
  </si>
  <si>
    <t>012203001</t>
  </si>
  <si>
    <t xml:space="preserve">Vytyčení stáv.inž..sítí </t>
  </si>
  <si>
    <t>731133296</t>
  </si>
  <si>
    <t>012303000</t>
  </si>
  <si>
    <t xml:space="preserve">Geodetické práce po výstavbě - zaměření skutečného provedení vč.. zaměření pro zákras do digit.mapy </t>
  </si>
  <si>
    <t>269781295</t>
  </si>
  <si>
    <t>https://podminky.urs.cz/item/CS_URS_2023_01/012303000</t>
  </si>
  <si>
    <t>013254000</t>
  </si>
  <si>
    <t>Dokumentace skutečného provedení stavby</t>
  </si>
  <si>
    <t>-1637289373</t>
  </si>
  <si>
    <t>https://podminky.urs.cz/item/CS_URS_2023_01/013254000</t>
  </si>
  <si>
    <t>013274000</t>
  </si>
  <si>
    <t>Pasportizace objektu před započetím prací</t>
  </si>
  <si>
    <t>120021670</t>
  </si>
  <si>
    <t>https://podminky.urs.cz/item/CS_URS_2023_01/013274000</t>
  </si>
  <si>
    <t>VRN3</t>
  </si>
  <si>
    <t>Zařízení staveniště</t>
  </si>
  <si>
    <t>030001000</t>
  </si>
  <si>
    <t>Zařízení staveniště - zřízení ,odstranění ,zabezpečení ,oplocení, náklady na stav.buňky , mobil.WC, energie pro ZS</t>
  </si>
  <si>
    <t>-1549478783</t>
  </si>
  <si>
    <t>https://podminky.urs.cz/item/CS_URS_2023_01/030001000</t>
  </si>
  <si>
    <t>034503000</t>
  </si>
  <si>
    <t>Informační tabule na staveništi</t>
  </si>
  <si>
    <t>1070674807</t>
  </si>
  <si>
    <t>https://podminky.urs.cz/item/CS_URS_2023_01/034503000</t>
  </si>
  <si>
    <t>VRN4</t>
  </si>
  <si>
    <t>Inženýrská činnost</t>
  </si>
  <si>
    <t>043002001</t>
  </si>
  <si>
    <t>Zkoušení materiálů nazávislou zkušebnou nad rámec KZP dle požadavku investora</t>
  </si>
  <si>
    <t>-1236953441</t>
  </si>
  <si>
    <t>VRN7</t>
  </si>
  <si>
    <t>Provozní vlivy</t>
  </si>
  <si>
    <t>071103001</t>
  </si>
  <si>
    <t>Dopravně inženýrská opatření , DIO ( viz..příl. č. 1 )</t>
  </si>
  <si>
    <t>1195059557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</si>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</sst>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301971" TargetMode="External"/><Relationship Id="rId13" Type="http://schemas.openxmlformats.org/officeDocument/2006/relationships/hyperlink" Target="https://podminky.urs.cz/item/CS_URS_2023_01/184818231" TargetMode="External"/><Relationship Id="rId3" Type="http://schemas.openxmlformats.org/officeDocument/2006/relationships/hyperlink" Target="https://podminky.urs.cz/item/CS_URS_2023_01/112251103" TargetMode="External"/><Relationship Id="rId7" Type="http://schemas.openxmlformats.org/officeDocument/2006/relationships/hyperlink" Target="https://podminky.urs.cz/item/CS_URS_2023_01/162201423" TargetMode="External"/><Relationship Id="rId12" Type="http://schemas.openxmlformats.org/officeDocument/2006/relationships/hyperlink" Target="https://podminky.urs.cz/item/CS_URS_2023_01/181411131" TargetMode="External"/><Relationship Id="rId2" Type="http://schemas.openxmlformats.org/officeDocument/2006/relationships/hyperlink" Target="https://podminky.urs.cz/item/CS_URS_2023_01/112251102" TargetMode="External"/><Relationship Id="rId1" Type="http://schemas.openxmlformats.org/officeDocument/2006/relationships/hyperlink" Target="https://podminky.urs.cz/item/CS_URS_2023_01/112251101" TargetMode="External"/><Relationship Id="rId6" Type="http://schemas.openxmlformats.org/officeDocument/2006/relationships/hyperlink" Target="https://podminky.urs.cz/item/CS_URS_2023_01/162201422" TargetMode="External"/><Relationship Id="rId11" Type="http://schemas.openxmlformats.org/officeDocument/2006/relationships/hyperlink" Target="https://podminky.urs.cz/item/CS_URS_2023_01/181351113" TargetMode="External"/><Relationship Id="rId5" Type="http://schemas.openxmlformats.org/officeDocument/2006/relationships/hyperlink" Target="https://podminky.urs.cz/item/CS_URS_2023_01/162201421" TargetMode="External"/><Relationship Id="rId15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1/162301973" TargetMode="External"/><Relationship Id="rId4" Type="http://schemas.openxmlformats.org/officeDocument/2006/relationships/hyperlink" Target="https://podminky.urs.cz/item/CS_URS_2023_01/121151123" TargetMode="External"/><Relationship Id="rId9" Type="http://schemas.openxmlformats.org/officeDocument/2006/relationships/hyperlink" Target="https://podminky.urs.cz/item/CS_URS_2023_01/162301972" TargetMode="External"/><Relationship Id="rId14" Type="http://schemas.openxmlformats.org/officeDocument/2006/relationships/hyperlink" Target="https://podminky.urs.cz/item/CS_URS_2023_01/99823131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22452205" TargetMode="External"/><Relationship Id="rId18" Type="http://schemas.openxmlformats.org/officeDocument/2006/relationships/hyperlink" Target="https://podminky.urs.cz/item/CS_URS_2023_01/167151112" TargetMode="External"/><Relationship Id="rId26" Type="http://schemas.openxmlformats.org/officeDocument/2006/relationships/hyperlink" Target="https://podminky.urs.cz/item/CS_URS_2023_01/212972112" TargetMode="External"/><Relationship Id="rId39" Type="http://schemas.openxmlformats.org/officeDocument/2006/relationships/hyperlink" Target="https://podminky.urs.cz/item/CS_URS_2023_01/577134121" TargetMode="External"/><Relationship Id="rId21" Type="http://schemas.openxmlformats.org/officeDocument/2006/relationships/hyperlink" Target="https://podminky.urs.cz/item/CS_URS_2023_01/174151101" TargetMode="External"/><Relationship Id="rId34" Type="http://schemas.openxmlformats.org/officeDocument/2006/relationships/hyperlink" Target="https://podminky.urs.cz/item/CS_URS_2023_01/564851011" TargetMode="External"/><Relationship Id="rId42" Type="http://schemas.openxmlformats.org/officeDocument/2006/relationships/hyperlink" Target="https://podminky.urs.cz/item/CS_URS_2023_01/596211210" TargetMode="External"/><Relationship Id="rId47" Type="http://schemas.openxmlformats.org/officeDocument/2006/relationships/hyperlink" Target="https://podminky.urs.cz/item/CS_URS_2023_01/899331111" TargetMode="External"/><Relationship Id="rId50" Type="http://schemas.openxmlformats.org/officeDocument/2006/relationships/hyperlink" Target="https://podminky.urs.cz/item/CS_URS_2023_01/914511112" TargetMode="External"/><Relationship Id="rId55" Type="http://schemas.openxmlformats.org/officeDocument/2006/relationships/hyperlink" Target="https://podminky.urs.cz/item/CS_URS_2023_01/916331112" TargetMode="External"/><Relationship Id="rId63" Type="http://schemas.openxmlformats.org/officeDocument/2006/relationships/hyperlink" Target="https://podminky.urs.cz/item/CS_URS_2023_01/997221611" TargetMode="External"/><Relationship Id="rId68" Type="http://schemas.openxmlformats.org/officeDocument/2006/relationships/hyperlink" Target="https://podminky.urs.cz/item/CS_URS_2023_01/997221875" TargetMode="External"/><Relationship Id="rId7" Type="http://schemas.openxmlformats.org/officeDocument/2006/relationships/hyperlink" Target="https://podminky.urs.cz/item/CS_URS_2023_01/113107242" TargetMode="External"/><Relationship Id="rId2" Type="http://schemas.openxmlformats.org/officeDocument/2006/relationships/hyperlink" Target="https://podminky.urs.cz/item/CS_URS_2023_01/113106151" TargetMode="External"/><Relationship Id="rId16" Type="http://schemas.openxmlformats.org/officeDocument/2006/relationships/hyperlink" Target="https://podminky.urs.cz/item/CS_URS_2023_01/162351123" TargetMode="External"/><Relationship Id="rId29" Type="http://schemas.openxmlformats.org/officeDocument/2006/relationships/hyperlink" Target="https://podminky.urs.cz/item/CS_URS_2023_01/564671111" TargetMode="External"/><Relationship Id="rId1" Type="http://schemas.openxmlformats.org/officeDocument/2006/relationships/hyperlink" Target="https://podminky.urs.cz/item/CS_URS_2023_01/113106123" TargetMode="External"/><Relationship Id="rId6" Type="http://schemas.openxmlformats.org/officeDocument/2006/relationships/hyperlink" Target="https://podminky.urs.cz/item/CS_URS_2023_01/113107241" TargetMode="External"/><Relationship Id="rId11" Type="http://schemas.openxmlformats.org/officeDocument/2006/relationships/hyperlink" Target="https://podminky.urs.cz/item/CS_URS_2023_01/113204111" TargetMode="External"/><Relationship Id="rId24" Type="http://schemas.openxmlformats.org/officeDocument/2006/relationships/hyperlink" Target="https://podminky.urs.cz/item/CS_URS_2023_01/181951114" TargetMode="External"/><Relationship Id="rId32" Type="http://schemas.openxmlformats.org/officeDocument/2006/relationships/hyperlink" Target="https://podminky.urs.cz/item/CS_URS_2023_01/564831111" TargetMode="External"/><Relationship Id="rId37" Type="http://schemas.openxmlformats.org/officeDocument/2006/relationships/hyperlink" Target="https://podminky.urs.cz/item/CS_URS_2023_01/564871011" TargetMode="External"/><Relationship Id="rId40" Type="http://schemas.openxmlformats.org/officeDocument/2006/relationships/hyperlink" Target="https://podminky.urs.cz/item/CS_URS_2023_01/591211111" TargetMode="External"/><Relationship Id="rId45" Type="http://schemas.openxmlformats.org/officeDocument/2006/relationships/hyperlink" Target="https://podminky.urs.cz/item/CS_URS_2023_01/871315221" TargetMode="External"/><Relationship Id="rId53" Type="http://schemas.openxmlformats.org/officeDocument/2006/relationships/hyperlink" Target="https://podminky.urs.cz/item/CS_URS_2023_01/916131213" TargetMode="External"/><Relationship Id="rId58" Type="http://schemas.openxmlformats.org/officeDocument/2006/relationships/hyperlink" Target="https://podminky.urs.cz/item/CS_URS_2023_01/919735111" TargetMode="External"/><Relationship Id="rId66" Type="http://schemas.openxmlformats.org/officeDocument/2006/relationships/hyperlink" Target="https://podminky.urs.cz/item/CS_URS_2023_01/997221873" TargetMode="External"/><Relationship Id="rId5" Type="http://schemas.openxmlformats.org/officeDocument/2006/relationships/hyperlink" Target="https://podminky.urs.cz/item/CS_URS_2023_01/113107224" TargetMode="External"/><Relationship Id="rId15" Type="http://schemas.openxmlformats.org/officeDocument/2006/relationships/hyperlink" Target="https://podminky.urs.cz/item/CS_URS_2023_01/132351103" TargetMode="External"/><Relationship Id="rId23" Type="http://schemas.openxmlformats.org/officeDocument/2006/relationships/hyperlink" Target="https://podminky.urs.cz/item/CS_URS_2023_01/175111101" TargetMode="External"/><Relationship Id="rId28" Type="http://schemas.openxmlformats.org/officeDocument/2006/relationships/hyperlink" Target="https://podminky.urs.cz/item/CS_URS_2023_01/451573111" TargetMode="External"/><Relationship Id="rId36" Type="http://schemas.openxmlformats.org/officeDocument/2006/relationships/hyperlink" Target="https://podminky.urs.cz/item/CS_URS_2023_01/564851111" TargetMode="External"/><Relationship Id="rId49" Type="http://schemas.openxmlformats.org/officeDocument/2006/relationships/hyperlink" Target="https://podminky.urs.cz/item/CS_URS_2023_01/914111111" TargetMode="External"/><Relationship Id="rId57" Type="http://schemas.openxmlformats.org/officeDocument/2006/relationships/hyperlink" Target="https://podminky.urs.cz/item/CS_URS_2023_01/919731122" TargetMode="External"/><Relationship Id="rId61" Type="http://schemas.openxmlformats.org/officeDocument/2006/relationships/hyperlink" Target="https://podminky.urs.cz/item/CS_URS_2023_01/997221561" TargetMode="External"/><Relationship Id="rId10" Type="http://schemas.openxmlformats.org/officeDocument/2006/relationships/hyperlink" Target="https://podminky.urs.cz/item/CS_URS_2023_01/113201112" TargetMode="External"/><Relationship Id="rId19" Type="http://schemas.openxmlformats.org/officeDocument/2006/relationships/hyperlink" Target="https://podminky.urs.cz/item/CS_URS_2023_01/171152112" TargetMode="External"/><Relationship Id="rId31" Type="http://schemas.openxmlformats.org/officeDocument/2006/relationships/hyperlink" Target="https://podminky.urs.cz/item/CS_URS_2023_01/564831011" TargetMode="External"/><Relationship Id="rId44" Type="http://schemas.openxmlformats.org/officeDocument/2006/relationships/hyperlink" Target="https://podminky.urs.cz/item/CS_URS_2023_01/596412210" TargetMode="External"/><Relationship Id="rId52" Type="http://schemas.openxmlformats.org/officeDocument/2006/relationships/hyperlink" Target="https://podminky.urs.cz/item/CS_URS_2023_01/915621111" TargetMode="External"/><Relationship Id="rId60" Type="http://schemas.openxmlformats.org/officeDocument/2006/relationships/hyperlink" Target="https://podminky.urs.cz/item/CS_URS_2023_01/997221559" TargetMode="External"/><Relationship Id="rId65" Type="http://schemas.openxmlformats.org/officeDocument/2006/relationships/hyperlink" Target="https://podminky.urs.cz/item/CS_URS_2023_01/997221615" TargetMode="External"/><Relationship Id="rId4" Type="http://schemas.openxmlformats.org/officeDocument/2006/relationships/hyperlink" Target="https://podminky.urs.cz/item/CS_URS_2023_01/113107221" TargetMode="External"/><Relationship Id="rId9" Type="http://schemas.openxmlformats.org/officeDocument/2006/relationships/hyperlink" Target="https://podminky.urs.cz/item/CS_URS_2023_01/113154333" TargetMode="External"/><Relationship Id="rId14" Type="http://schemas.openxmlformats.org/officeDocument/2006/relationships/hyperlink" Target="https://podminky.urs.cz/item/CS_URS_2023_01/132351103" TargetMode="External"/><Relationship Id="rId22" Type="http://schemas.openxmlformats.org/officeDocument/2006/relationships/hyperlink" Target="https://podminky.urs.cz/item/CS_URS_2023_01/174151101" TargetMode="External"/><Relationship Id="rId27" Type="http://schemas.openxmlformats.org/officeDocument/2006/relationships/hyperlink" Target="https://podminky.urs.cz/item/CS_URS_2023_01/339921132" TargetMode="External"/><Relationship Id="rId30" Type="http://schemas.openxmlformats.org/officeDocument/2006/relationships/hyperlink" Target="https://podminky.urs.cz/item/CS_URS_2023_01/564730101" TargetMode="External"/><Relationship Id="rId35" Type="http://schemas.openxmlformats.org/officeDocument/2006/relationships/hyperlink" Target="https://podminky.urs.cz/item/CS_URS_2023_01/564851111" TargetMode="External"/><Relationship Id="rId43" Type="http://schemas.openxmlformats.org/officeDocument/2006/relationships/hyperlink" Target="https://podminky.urs.cz/item/CS_URS_2023_01/596212210" TargetMode="External"/><Relationship Id="rId48" Type="http://schemas.openxmlformats.org/officeDocument/2006/relationships/hyperlink" Target="https://podminky.urs.cz/item/CS_URS_2023_01/899431111" TargetMode="External"/><Relationship Id="rId56" Type="http://schemas.openxmlformats.org/officeDocument/2006/relationships/hyperlink" Target="https://podminky.urs.cz/item/CS_URS_2023_01/919726124" TargetMode="External"/><Relationship Id="rId64" Type="http://schemas.openxmlformats.org/officeDocument/2006/relationships/hyperlink" Target="https://podminky.urs.cz/item/CS_URS_2023_01/997221612" TargetMode="External"/><Relationship Id="rId69" Type="http://schemas.openxmlformats.org/officeDocument/2006/relationships/hyperlink" Target="https://podminky.urs.cz/item/CS_URS_2023_01/998225111" TargetMode="External"/><Relationship Id="rId8" Type="http://schemas.openxmlformats.org/officeDocument/2006/relationships/hyperlink" Target="https://podminky.urs.cz/item/CS_URS_2023_01/113107321" TargetMode="External"/><Relationship Id="rId51" Type="http://schemas.openxmlformats.org/officeDocument/2006/relationships/hyperlink" Target="https://podminky.urs.cz/item/CS_URS_2023_01/915231112" TargetMode="External"/><Relationship Id="rId3" Type="http://schemas.openxmlformats.org/officeDocument/2006/relationships/hyperlink" Target="https://podminky.urs.cz/item/CS_URS_2023_01/113107162" TargetMode="External"/><Relationship Id="rId12" Type="http://schemas.openxmlformats.org/officeDocument/2006/relationships/hyperlink" Target="https://podminky.urs.cz/item/CS_URS_2023_01/122452203" TargetMode="External"/><Relationship Id="rId17" Type="http://schemas.openxmlformats.org/officeDocument/2006/relationships/hyperlink" Target="https://podminky.urs.cz/item/CS_URS_2023_01/162751137" TargetMode="External"/><Relationship Id="rId25" Type="http://schemas.openxmlformats.org/officeDocument/2006/relationships/hyperlink" Target="https://podminky.urs.cz/item/CS_URS_2023_01/212752101" TargetMode="External"/><Relationship Id="rId33" Type="http://schemas.openxmlformats.org/officeDocument/2006/relationships/hyperlink" Target="https://podminky.urs.cz/item/CS_URS_2023_01/564851011" TargetMode="External"/><Relationship Id="rId38" Type="http://schemas.openxmlformats.org/officeDocument/2006/relationships/hyperlink" Target="https://podminky.urs.cz/item/CS_URS_2023_01/565155121" TargetMode="External"/><Relationship Id="rId46" Type="http://schemas.openxmlformats.org/officeDocument/2006/relationships/hyperlink" Target="https://podminky.urs.cz/item/CS_URS_2023_01/899204112" TargetMode="External"/><Relationship Id="rId59" Type="http://schemas.openxmlformats.org/officeDocument/2006/relationships/hyperlink" Target="https://podminky.urs.cz/item/CS_URS_2023_01/997221551" TargetMode="External"/><Relationship Id="rId67" Type="http://schemas.openxmlformats.org/officeDocument/2006/relationships/hyperlink" Target="https://podminky.urs.cz/item/CS_URS_2023_01/997221873" TargetMode="External"/><Relationship Id="rId20" Type="http://schemas.openxmlformats.org/officeDocument/2006/relationships/hyperlink" Target="https://podminky.urs.cz/item/CS_URS_2023_01/171201231" TargetMode="External"/><Relationship Id="rId41" Type="http://schemas.openxmlformats.org/officeDocument/2006/relationships/hyperlink" Target="https://podminky.urs.cz/item/CS_URS_2023_01/596211111" TargetMode="External"/><Relationship Id="rId54" Type="http://schemas.openxmlformats.org/officeDocument/2006/relationships/hyperlink" Target="https://podminky.urs.cz/item/CS_URS_2023_01/916231213" TargetMode="External"/><Relationship Id="rId62" Type="http://schemas.openxmlformats.org/officeDocument/2006/relationships/hyperlink" Target="https://podminky.urs.cz/item/CS_URS_2023_01/997221569" TargetMode="External"/><Relationship Id="rId70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13254000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podminky.urs.cz/item/CS_URS_2023_01/012303000" TargetMode="External"/><Relationship Id="rId1" Type="http://schemas.openxmlformats.org/officeDocument/2006/relationships/hyperlink" Target="https://podminky.urs.cz/item/CS_URS_2023_01/012103000" TargetMode="External"/><Relationship Id="rId6" Type="http://schemas.openxmlformats.org/officeDocument/2006/relationships/hyperlink" Target="https://podminky.urs.cz/item/CS_URS_2023_01/034503000" TargetMode="External"/><Relationship Id="rId5" Type="http://schemas.openxmlformats.org/officeDocument/2006/relationships/hyperlink" Target="https://podminky.urs.cz/item/CS_URS_2023_01/030001000" TargetMode="External"/><Relationship Id="rId4" Type="http://schemas.openxmlformats.org/officeDocument/2006/relationships/hyperlink" Target="https://podminky.urs.cz/item/CS_URS_2023_01/013274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topLeftCell="A34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63"/>
      <c r="AS2" s="363"/>
      <c r="AT2" s="363"/>
      <c r="AU2" s="363"/>
      <c r="AV2" s="363"/>
      <c r="AW2" s="363"/>
      <c r="AX2" s="363"/>
      <c r="AY2" s="363"/>
      <c r="AZ2" s="363"/>
      <c r="BA2" s="363"/>
      <c r="BB2" s="363"/>
      <c r="BC2" s="363"/>
      <c r="BD2" s="363"/>
      <c r="BE2" s="363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7" t="s">
        <v>14</v>
      </c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AN5" s="328"/>
      <c r="AO5" s="328"/>
      <c r="AP5" s="23"/>
      <c r="AQ5" s="23"/>
      <c r="AR5" s="21"/>
      <c r="BE5" s="324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9" t="s">
        <v>17</v>
      </c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23"/>
      <c r="AQ6" s="23"/>
      <c r="AR6" s="21"/>
      <c r="BE6" s="32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25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25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5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5"/>
      <c r="BS10" s="18" t="s">
        <v>6</v>
      </c>
    </row>
    <row r="11" spans="1:74" s="1" customFormat="1" ht="18.45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30</v>
      </c>
      <c r="AL11" s="23"/>
      <c r="AM11" s="23"/>
      <c r="AN11" s="28" t="s">
        <v>28</v>
      </c>
      <c r="AO11" s="23"/>
      <c r="AP11" s="23"/>
      <c r="AQ11" s="23"/>
      <c r="AR11" s="21"/>
      <c r="BE11" s="325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5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32</v>
      </c>
      <c r="AO13" s="23"/>
      <c r="AP13" s="23"/>
      <c r="AQ13" s="23"/>
      <c r="AR13" s="21"/>
      <c r="BE13" s="325"/>
      <c r="BS13" s="18" t="s">
        <v>6</v>
      </c>
    </row>
    <row r="14" spans="1:74" ht="13.2">
      <c r="B14" s="22"/>
      <c r="C14" s="23"/>
      <c r="D14" s="23"/>
      <c r="E14" s="330" t="s">
        <v>32</v>
      </c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0" t="s">
        <v>30</v>
      </c>
      <c r="AL14" s="23"/>
      <c r="AM14" s="23"/>
      <c r="AN14" s="32" t="s">
        <v>32</v>
      </c>
      <c r="AO14" s="23"/>
      <c r="AP14" s="23"/>
      <c r="AQ14" s="23"/>
      <c r="AR14" s="21"/>
      <c r="BE14" s="325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5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34</v>
      </c>
      <c r="AO16" s="23"/>
      <c r="AP16" s="23"/>
      <c r="AQ16" s="23"/>
      <c r="AR16" s="21"/>
      <c r="BE16" s="325"/>
      <c r="BS16" s="18" t="s">
        <v>4</v>
      </c>
    </row>
    <row r="17" spans="1:71" s="1" customFormat="1" ht="18.45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30</v>
      </c>
      <c r="AL17" s="23"/>
      <c r="AM17" s="23"/>
      <c r="AN17" s="28" t="s">
        <v>36</v>
      </c>
      <c r="AO17" s="23"/>
      <c r="AP17" s="23"/>
      <c r="AQ17" s="23"/>
      <c r="AR17" s="21"/>
      <c r="BE17" s="325"/>
      <c r="BS17" s="18" t="s">
        <v>37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5"/>
      <c r="BS18" s="18" t="s">
        <v>6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39</v>
      </c>
      <c r="AO19" s="23"/>
      <c r="AP19" s="23"/>
      <c r="AQ19" s="23"/>
      <c r="AR19" s="21"/>
      <c r="BE19" s="325"/>
      <c r="BS19" s="18" t="s">
        <v>6</v>
      </c>
    </row>
    <row r="20" spans="1:71" s="1" customFormat="1" ht="18.45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30</v>
      </c>
      <c r="AL20" s="23"/>
      <c r="AM20" s="23"/>
      <c r="AN20" s="28" t="s">
        <v>41</v>
      </c>
      <c r="AO20" s="23"/>
      <c r="AP20" s="23"/>
      <c r="AQ20" s="23"/>
      <c r="AR20" s="21"/>
      <c r="BE20" s="325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5"/>
    </row>
    <row r="22" spans="1:71" s="1" customFormat="1" ht="12" customHeight="1">
      <c r="B22" s="22"/>
      <c r="C22" s="23"/>
      <c r="D22" s="30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5"/>
    </row>
    <row r="23" spans="1:71" s="1" customFormat="1" ht="47.25" customHeight="1">
      <c r="B23" s="22"/>
      <c r="C23" s="23"/>
      <c r="D23" s="23"/>
      <c r="E23" s="332" t="s">
        <v>43</v>
      </c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2"/>
      <c r="AE23" s="332"/>
      <c r="AF23" s="332"/>
      <c r="AG23" s="332"/>
      <c r="AH23" s="332"/>
      <c r="AI23" s="332"/>
      <c r="AJ23" s="332"/>
      <c r="AK23" s="332"/>
      <c r="AL23" s="332"/>
      <c r="AM23" s="332"/>
      <c r="AN23" s="332"/>
      <c r="AO23" s="23"/>
      <c r="AP23" s="23"/>
      <c r="AQ23" s="23"/>
      <c r="AR23" s="21"/>
      <c r="BE23" s="325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5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5"/>
    </row>
    <row r="26" spans="1:71" s="2" customFormat="1" ht="25.95" customHeight="1">
      <c r="A26" s="35"/>
      <c r="B26" s="36"/>
      <c r="C26" s="37"/>
      <c r="D26" s="38" t="s">
        <v>44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3">
        <f>ROUND(AG54,2)</f>
        <v>0</v>
      </c>
      <c r="AL26" s="334"/>
      <c r="AM26" s="334"/>
      <c r="AN26" s="334"/>
      <c r="AO26" s="334"/>
      <c r="AP26" s="37"/>
      <c r="AQ26" s="37"/>
      <c r="AR26" s="40"/>
      <c r="BE26" s="325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5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5" t="s">
        <v>45</v>
      </c>
      <c r="M28" s="335"/>
      <c r="N28" s="335"/>
      <c r="O28" s="335"/>
      <c r="P28" s="335"/>
      <c r="Q28" s="37"/>
      <c r="R28" s="37"/>
      <c r="S28" s="37"/>
      <c r="T28" s="37"/>
      <c r="U28" s="37"/>
      <c r="V28" s="37"/>
      <c r="W28" s="335" t="s">
        <v>46</v>
      </c>
      <c r="X28" s="335"/>
      <c r="Y28" s="335"/>
      <c r="Z28" s="335"/>
      <c r="AA28" s="335"/>
      <c r="AB28" s="335"/>
      <c r="AC28" s="335"/>
      <c r="AD28" s="335"/>
      <c r="AE28" s="335"/>
      <c r="AF28" s="37"/>
      <c r="AG28" s="37"/>
      <c r="AH28" s="37"/>
      <c r="AI28" s="37"/>
      <c r="AJ28" s="37"/>
      <c r="AK28" s="335" t="s">
        <v>47</v>
      </c>
      <c r="AL28" s="335"/>
      <c r="AM28" s="335"/>
      <c r="AN28" s="335"/>
      <c r="AO28" s="335"/>
      <c r="AP28" s="37"/>
      <c r="AQ28" s="37"/>
      <c r="AR28" s="40"/>
      <c r="BE28" s="325"/>
    </row>
    <row r="29" spans="1:71" s="3" customFormat="1" ht="14.4" customHeight="1">
      <c r="B29" s="41"/>
      <c r="C29" s="42"/>
      <c r="D29" s="30" t="s">
        <v>48</v>
      </c>
      <c r="E29" s="42"/>
      <c r="F29" s="30" t="s">
        <v>49</v>
      </c>
      <c r="G29" s="42"/>
      <c r="H29" s="42"/>
      <c r="I29" s="42"/>
      <c r="J29" s="42"/>
      <c r="K29" s="42"/>
      <c r="L29" s="338">
        <v>0.21</v>
      </c>
      <c r="M29" s="337"/>
      <c r="N29" s="337"/>
      <c r="O29" s="337"/>
      <c r="P29" s="337"/>
      <c r="Q29" s="42"/>
      <c r="R29" s="42"/>
      <c r="S29" s="42"/>
      <c r="T29" s="42"/>
      <c r="U29" s="42"/>
      <c r="V29" s="42"/>
      <c r="W29" s="336">
        <f>ROUND(AZ54, 2)</f>
        <v>0</v>
      </c>
      <c r="X29" s="337"/>
      <c r="Y29" s="337"/>
      <c r="Z29" s="337"/>
      <c r="AA29" s="337"/>
      <c r="AB29" s="337"/>
      <c r="AC29" s="337"/>
      <c r="AD29" s="337"/>
      <c r="AE29" s="337"/>
      <c r="AF29" s="42"/>
      <c r="AG29" s="42"/>
      <c r="AH29" s="42"/>
      <c r="AI29" s="42"/>
      <c r="AJ29" s="42"/>
      <c r="AK29" s="336">
        <f>ROUND(AV54, 2)</f>
        <v>0</v>
      </c>
      <c r="AL29" s="337"/>
      <c r="AM29" s="337"/>
      <c r="AN29" s="337"/>
      <c r="AO29" s="337"/>
      <c r="AP29" s="42"/>
      <c r="AQ29" s="42"/>
      <c r="AR29" s="43"/>
      <c r="BE29" s="326"/>
    </row>
    <row r="30" spans="1:71" s="3" customFormat="1" ht="14.4" customHeight="1">
      <c r="B30" s="41"/>
      <c r="C30" s="42"/>
      <c r="D30" s="42"/>
      <c r="E30" s="42"/>
      <c r="F30" s="30" t="s">
        <v>50</v>
      </c>
      <c r="G30" s="42"/>
      <c r="H30" s="42"/>
      <c r="I30" s="42"/>
      <c r="J30" s="42"/>
      <c r="K30" s="42"/>
      <c r="L30" s="338">
        <v>0.15</v>
      </c>
      <c r="M30" s="337"/>
      <c r="N30" s="337"/>
      <c r="O30" s="337"/>
      <c r="P30" s="337"/>
      <c r="Q30" s="42"/>
      <c r="R30" s="42"/>
      <c r="S30" s="42"/>
      <c r="T30" s="42"/>
      <c r="U30" s="42"/>
      <c r="V30" s="42"/>
      <c r="W30" s="336">
        <f>ROUND(BA54, 2)</f>
        <v>0</v>
      </c>
      <c r="X30" s="337"/>
      <c r="Y30" s="337"/>
      <c r="Z30" s="337"/>
      <c r="AA30" s="337"/>
      <c r="AB30" s="337"/>
      <c r="AC30" s="337"/>
      <c r="AD30" s="337"/>
      <c r="AE30" s="337"/>
      <c r="AF30" s="42"/>
      <c r="AG30" s="42"/>
      <c r="AH30" s="42"/>
      <c r="AI30" s="42"/>
      <c r="AJ30" s="42"/>
      <c r="AK30" s="336">
        <f>ROUND(AW54, 2)</f>
        <v>0</v>
      </c>
      <c r="AL30" s="337"/>
      <c r="AM30" s="337"/>
      <c r="AN30" s="337"/>
      <c r="AO30" s="337"/>
      <c r="AP30" s="42"/>
      <c r="AQ30" s="42"/>
      <c r="AR30" s="43"/>
      <c r="BE30" s="326"/>
    </row>
    <row r="31" spans="1:71" s="3" customFormat="1" ht="14.4" hidden="1" customHeight="1">
      <c r="B31" s="41"/>
      <c r="C31" s="42"/>
      <c r="D31" s="42"/>
      <c r="E31" s="42"/>
      <c r="F31" s="30" t="s">
        <v>51</v>
      </c>
      <c r="G31" s="42"/>
      <c r="H31" s="42"/>
      <c r="I31" s="42"/>
      <c r="J31" s="42"/>
      <c r="K31" s="42"/>
      <c r="L31" s="338">
        <v>0.21</v>
      </c>
      <c r="M31" s="337"/>
      <c r="N31" s="337"/>
      <c r="O31" s="337"/>
      <c r="P31" s="337"/>
      <c r="Q31" s="42"/>
      <c r="R31" s="42"/>
      <c r="S31" s="42"/>
      <c r="T31" s="42"/>
      <c r="U31" s="42"/>
      <c r="V31" s="42"/>
      <c r="W31" s="336">
        <f>ROUND(BB54, 2)</f>
        <v>0</v>
      </c>
      <c r="X31" s="337"/>
      <c r="Y31" s="337"/>
      <c r="Z31" s="337"/>
      <c r="AA31" s="337"/>
      <c r="AB31" s="337"/>
      <c r="AC31" s="337"/>
      <c r="AD31" s="337"/>
      <c r="AE31" s="337"/>
      <c r="AF31" s="42"/>
      <c r="AG31" s="42"/>
      <c r="AH31" s="42"/>
      <c r="AI31" s="42"/>
      <c r="AJ31" s="42"/>
      <c r="AK31" s="336">
        <v>0</v>
      </c>
      <c r="AL31" s="337"/>
      <c r="AM31" s="337"/>
      <c r="AN31" s="337"/>
      <c r="AO31" s="337"/>
      <c r="AP31" s="42"/>
      <c r="AQ31" s="42"/>
      <c r="AR31" s="43"/>
      <c r="BE31" s="326"/>
    </row>
    <row r="32" spans="1:71" s="3" customFormat="1" ht="14.4" hidden="1" customHeight="1">
      <c r="B32" s="41"/>
      <c r="C32" s="42"/>
      <c r="D32" s="42"/>
      <c r="E32" s="42"/>
      <c r="F32" s="30" t="s">
        <v>52</v>
      </c>
      <c r="G32" s="42"/>
      <c r="H32" s="42"/>
      <c r="I32" s="42"/>
      <c r="J32" s="42"/>
      <c r="K32" s="42"/>
      <c r="L32" s="338">
        <v>0.15</v>
      </c>
      <c r="M32" s="337"/>
      <c r="N32" s="337"/>
      <c r="O32" s="337"/>
      <c r="P32" s="337"/>
      <c r="Q32" s="42"/>
      <c r="R32" s="42"/>
      <c r="S32" s="42"/>
      <c r="T32" s="42"/>
      <c r="U32" s="42"/>
      <c r="V32" s="42"/>
      <c r="W32" s="336">
        <f>ROUND(BC54, 2)</f>
        <v>0</v>
      </c>
      <c r="X32" s="337"/>
      <c r="Y32" s="337"/>
      <c r="Z32" s="337"/>
      <c r="AA32" s="337"/>
      <c r="AB32" s="337"/>
      <c r="AC32" s="337"/>
      <c r="AD32" s="337"/>
      <c r="AE32" s="337"/>
      <c r="AF32" s="42"/>
      <c r="AG32" s="42"/>
      <c r="AH32" s="42"/>
      <c r="AI32" s="42"/>
      <c r="AJ32" s="42"/>
      <c r="AK32" s="336">
        <v>0</v>
      </c>
      <c r="AL32" s="337"/>
      <c r="AM32" s="337"/>
      <c r="AN32" s="337"/>
      <c r="AO32" s="337"/>
      <c r="AP32" s="42"/>
      <c r="AQ32" s="42"/>
      <c r="AR32" s="43"/>
      <c r="BE32" s="326"/>
    </row>
    <row r="33" spans="1:57" s="3" customFormat="1" ht="14.4" hidden="1" customHeight="1">
      <c r="B33" s="41"/>
      <c r="C33" s="42"/>
      <c r="D33" s="42"/>
      <c r="E33" s="42"/>
      <c r="F33" s="30" t="s">
        <v>53</v>
      </c>
      <c r="G33" s="42"/>
      <c r="H33" s="42"/>
      <c r="I33" s="42"/>
      <c r="J33" s="42"/>
      <c r="K33" s="42"/>
      <c r="L33" s="338">
        <v>0</v>
      </c>
      <c r="M33" s="337"/>
      <c r="N33" s="337"/>
      <c r="O33" s="337"/>
      <c r="P33" s="337"/>
      <c r="Q33" s="42"/>
      <c r="R33" s="42"/>
      <c r="S33" s="42"/>
      <c r="T33" s="42"/>
      <c r="U33" s="42"/>
      <c r="V33" s="42"/>
      <c r="W33" s="336">
        <f>ROUND(BD54, 2)</f>
        <v>0</v>
      </c>
      <c r="X33" s="337"/>
      <c r="Y33" s="337"/>
      <c r="Z33" s="337"/>
      <c r="AA33" s="337"/>
      <c r="AB33" s="337"/>
      <c r="AC33" s="337"/>
      <c r="AD33" s="337"/>
      <c r="AE33" s="337"/>
      <c r="AF33" s="42"/>
      <c r="AG33" s="42"/>
      <c r="AH33" s="42"/>
      <c r="AI33" s="42"/>
      <c r="AJ33" s="42"/>
      <c r="AK33" s="336">
        <v>0</v>
      </c>
      <c r="AL33" s="337"/>
      <c r="AM33" s="337"/>
      <c r="AN33" s="337"/>
      <c r="AO33" s="337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54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55</v>
      </c>
      <c r="U35" s="46"/>
      <c r="V35" s="46"/>
      <c r="W35" s="46"/>
      <c r="X35" s="339" t="s">
        <v>56</v>
      </c>
      <c r="Y35" s="340"/>
      <c r="Z35" s="340"/>
      <c r="AA35" s="340"/>
      <c r="AB35" s="340"/>
      <c r="AC35" s="46"/>
      <c r="AD35" s="46"/>
      <c r="AE35" s="46"/>
      <c r="AF35" s="46"/>
      <c r="AG35" s="46"/>
      <c r="AH35" s="46"/>
      <c r="AI35" s="46"/>
      <c r="AJ35" s="46"/>
      <c r="AK35" s="341">
        <f>SUM(AK26:AK33)</f>
        <v>0</v>
      </c>
      <c r="AL35" s="340"/>
      <c r="AM35" s="340"/>
      <c r="AN35" s="340"/>
      <c r="AO35" s="342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SKA39D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3" t="str">
        <f>K6</f>
        <v>Karlovy Vary, ulice Třeboňská - rekonstrukce</v>
      </c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345" t="str">
        <f>IF(AN8= "","",AN8)</f>
        <v>28. 2. 2023</v>
      </c>
      <c r="AN47" s="345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65" customHeight="1">
      <c r="A49" s="35"/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Statutární město Karlovy Vary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46" t="str">
        <f>IF(E17="","",E17)</f>
        <v>Projekční kancelář Ing.Škubalová</v>
      </c>
      <c r="AN49" s="347"/>
      <c r="AO49" s="347"/>
      <c r="AP49" s="347"/>
      <c r="AQ49" s="37"/>
      <c r="AR49" s="40"/>
      <c r="AS49" s="348" t="s">
        <v>58</v>
      </c>
      <c r="AT49" s="349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346" t="str">
        <f>IF(E20="","",E20)</f>
        <v>Straka</v>
      </c>
      <c r="AN50" s="347"/>
      <c r="AO50" s="347"/>
      <c r="AP50" s="347"/>
      <c r="AQ50" s="37"/>
      <c r="AR50" s="40"/>
      <c r="AS50" s="350"/>
      <c r="AT50" s="351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2"/>
      <c r="AT51" s="353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4" t="s">
        <v>59</v>
      </c>
      <c r="D52" s="355"/>
      <c r="E52" s="355"/>
      <c r="F52" s="355"/>
      <c r="G52" s="355"/>
      <c r="H52" s="67"/>
      <c r="I52" s="356" t="s">
        <v>60</v>
      </c>
      <c r="J52" s="355"/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7" t="s">
        <v>61</v>
      </c>
      <c r="AH52" s="355"/>
      <c r="AI52" s="355"/>
      <c r="AJ52" s="355"/>
      <c r="AK52" s="355"/>
      <c r="AL52" s="355"/>
      <c r="AM52" s="355"/>
      <c r="AN52" s="356" t="s">
        <v>62</v>
      </c>
      <c r="AO52" s="355"/>
      <c r="AP52" s="355"/>
      <c r="AQ52" s="68" t="s">
        <v>63</v>
      </c>
      <c r="AR52" s="40"/>
      <c r="AS52" s="69" t="s">
        <v>64</v>
      </c>
      <c r="AT52" s="70" t="s">
        <v>65</v>
      </c>
      <c r="AU52" s="70" t="s">
        <v>66</v>
      </c>
      <c r="AV52" s="70" t="s">
        <v>67</v>
      </c>
      <c r="AW52" s="70" t="s">
        <v>68</v>
      </c>
      <c r="AX52" s="70" t="s">
        <v>69</v>
      </c>
      <c r="AY52" s="70" t="s">
        <v>70</v>
      </c>
      <c r="AZ52" s="70" t="s">
        <v>71</v>
      </c>
      <c r="BA52" s="70" t="s">
        <v>72</v>
      </c>
      <c r="BB52" s="70" t="s">
        <v>73</v>
      </c>
      <c r="BC52" s="70" t="s">
        <v>74</v>
      </c>
      <c r="BD52" s="71" t="s">
        <v>75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76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1">
        <f>ROUND(SUM(AG55:AG57),2)</f>
        <v>0</v>
      </c>
      <c r="AH54" s="361"/>
      <c r="AI54" s="361"/>
      <c r="AJ54" s="361"/>
      <c r="AK54" s="361"/>
      <c r="AL54" s="361"/>
      <c r="AM54" s="361"/>
      <c r="AN54" s="362">
        <f>SUM(AG54,AT54)</f>
        <v>0</v>
      </c>
      <c r="AO54" s="362"/>
      <c r="AP54" s="362"/>
      <c r="AQ54" s="79" t="s">
        <v>28</v>
      </c>
      <c r="AR54" s="80"/>
      <c r="AS54" s="81">
        <f>ROUND(SUM(AS55:AS57),2)</f>
        <v>0</v>
      </c>
      <c r="AT54" s="82">
        <f>ROUND(SUM(AV54:AW54),2)</f>
        <v>0</v>
      </c>
      <c r="AU54" s="83">
        <f>ROUND(SUM(AU55:AU57),5)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ROUND(SUM(AZ55:AZ57),2)</f>
        <v>0</v>
      </c>
      <c r="BA54" s="82">
        <f>ROUND(SUM(BA55:BA57),2)</f>
        <v>0</v>
      </c>
      <c r="BB54" s="82">
        <f>ROUND(SUM(BB55:BB57),2)</f>
        <v>0</v>
      </c>
      <c r="BC54" s="82">
        <f>ROUND(SUM(BC55:BC57),2)</f>
        <v>0</v>
      </c>
      <c r="BD54" s="84">
        <f>ROUND(SUM(BD55:BD57),2)</f>
        <v>0</v>
      </c>
      <c r="BS54" s="85" t="s">
        <v>77</v>
      </c>
      <c r="BT54" s="85" t="s">
        <v>78</v>
      </c>
      <c r="BU54" s="86" t="s">
        <v>79</v>
      </c>
      <c r="BV54" s="85" t="s">
        <v>80</v>
      </c>
      <c r="BW54" s="85" t="s">
        <v>5</v>
      </c>
      <c r="BX54" s="85" t="s">
        <v>81</v>
      </c>
      <c r="CL54" s="85" t="s">
        <v>19</v>
      </c>
    </row>
    <row r="55" spans="1:91" s="7" customFormat="1" ht="24.75" customHeight="1">
      <c r="A55" s="87" t="s">
        <v>82</v>
      </c>
      <c r="B55" s="88"/>
      <c r="C55" s="89"/>
      <c r="D55" s="360" t="s">
        <v>83</v>
      </c>
      <c r="E55" s="360"/>
      <c r="F55" s="360"/>
      <c r="G55" s="360"/>
      <c r="H55" s="360"/>
      <c r="I55" s="90"/>
      <c r="J55" s="360" t="s">
        <v>84</v>
      </c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  <c r="AG55" s="358">
        <f>'SKA3903 - SÚ'!J30</f>
        <v>0</v>
      </c>
      <c r="AH55" s="359"/>
      <c r="AI55" s="359"/>
      <c r="AJ55" s="359"/>
      <c r="AK55" s="359"/>
      <c r="AL55" s="359"/>
      <c r="AM55" s="359"/>
      <c r="AN55" s="358">
        <f>SUM(AG55,AT55)</f>
        <v>0</v>
      </c>
      <c r="AO55" s="359"/>
      <c r="AP55" s="359"/>
      <c r="AQ55" s="91" t="s">
        <v>85</v>
      </c>
      <c r="AR55" s="92"/>
      <c r="AS55" s="93">
        <v>0</v>
      </c>
      <c r="AT55" s="94">
        <f>ROUND(SUM(AV55:AW55),2)</f>
        <v>0</v>
      </c>
      <c r="AU55" s="95">
        <f>'SKA3903 - SÚ'!P82</f>
        <v>0</v>
      </c>
      <c r="AV55" s="94">
        <f>'SKA3903 - SÚ'!J33</f>
        <v>0</v>
      </c>
      <c r="AW55" s="94">
        <f>'SKA3903 - SÚ'!J34</f>
        <v>0</v>
      </c>
      <c r="AX55" s="94">
        <f>'SKA3903 - SÚ'!J35</f>
        <v>0</v>
      </c>
      <c r="AY55" s="94">
        <f>'SKA3903 - SÚ'!J36</f>
        <v>0</v>
      </c>
      <c r="AZ55" s="94">
        <f>'SKA3903 - SÚ'!F33</f>
        <v>0</v>
      </c>
      <c r="BA55" s="94">
        <f>'SKA3903 - SÚ'!F34</f>
        <v>0</v>
      </c>
      <c r="BB55" s="94">
        <f>'SKA3903 - SÚ'!F35</f>
        <v>0</v>
      </c>
      <c r="BC55" s="94">
        <f>'SKA3903 - SÚ'!F36</f>
        <v>0</v>
      </c>
      <c r="BD55" s="96">
        <f>'SKA3903 - SÚ'!F37</f>
        <v>0</v>
      </c>
      <c r="BT55" s="97" t="s">
        <v>86</v>
      </c>
      <c r="BV55" s="97" t="s">
        <v>80</v>
      </c>
      <c r="BW55" s="97" t="s">
        <v>87</v>
      </c>
      <c r="BX55" s="97" t="s">
        <v>5</v>
      </c>
      <c r="CL55" s="97" t="s">
        <v>19</v>
      </c>
      <c r="CM55" s="97" t="s">
        <v>88</v>
      </c>
    </row>
    <row r="56" spans="1:91" s="7" customFormat="1" ht="24.75" customHeight="1">
      <c r="A56" s="87" t="s">
        <v>82</v>
      </c>
      <c r="B56" s="88"/>
      <c r="C56" s="89"/>
      <c r="D56" s="360" t="s">
        <v>89</v>
      </c>
      <c r="E56" s="360"/>
      <c r="F56" s="360"/>
      <c r="G56" s="360"/>
      <c r="H56" s="360"/>
      <c r="I56" s="90"/>
      <c r="J56" s="360" t="s">
        <v>90</v>
      </c>
      <c r="K56" s="360"/>
      <c r="L56" s="360"/>
      <c r="M56" s="360"/>
      <c r="N56" s="360"/>
      <c r="O56" s="360"/>
      <c r="P56" s="360"/>
      <c r="Q56" s="360"/>
      <c r="R56" s="360"/>
      <c r="S56" s="360"/>
      <c r="T56" s="360"/>
      <c r="U56" s="360"/>
      <c r="V56" s="360"/>
      <c r="W56" s="360"/>
      <c r="X56" s="360"/>
      <c r="Y56" s="360"/>
      <c r="Z56" s="360"/>
      <c r="AA56" s="360"/>
      <c r="AB56" s="360"/>
      <c r="AC56" s="360"/>
      <c r="AD56" s="360"/>
      <c r="AE56" s="360"/>
      <c r="AF56" s="360"/>
      <c r="AG56" s="358">
        <f>'SKA3901 - Rekonstrukce - ...'!J30</f>
        <v>0</v>
      </c>
      <c r="AH56" s="359"/>
      <c r="AI56" s="359"/>
      <c r="AJ56" s="359"/>
      <c r="AK56" s="359"/>
      <c r="AL56" s="359"/>
      <c r="AM56" s="359"/>
      <c r="AN56" s="358">
        <f>SUM(AG56,AT56)</f>
        <v>0</v>
      </c>
      <c r="AO56" s="359"/>
      <c r="AP56" s="359"/>
      <c r="AQ56" s="91" t="s">
        <v>85</v>
      </c>
      <c r="AR56" s="92"/>
      <c r="AS56" s="93">
        <v>0</v>
      </c>
      <c r="AT56" s="94">
        <f>ROUND(SUM(AV56:AW56),2)</f>
        <v>0</v>
      </c>
      <c r="AU56" s="95">
        <f>'SKA3901 - Rekonstrukce - ...'!P89</f>
        <v>0</v>
      </c>
      <c r="AV56" s="94">
        <f>'SKA3901 - Rekonstrukce - ...'!J33</f>
        <v>0</v>
      </c>
      <c r="AW56" s="94">
        <f>'SKA3901 - Rekonstrukce - ...'!J34</f>
        <v>0</v>
      </c>
      <c r="AX56" s="94">
        <f>'SKA3901 - Rekonstrukce - ...'!J35</f>
        <v>0</v>
      </c>
      <c r="AY56" s="94">
        <f>'SKA3901 - Rekonstrukce - ...'!J36</f>
        <v>0</v>
      </c>
      <c r="AZ56" s="94">
        <f>'SKA3901 - Rekonstrukce - ...'!F33</f>
        <v>0</v>
      </c>
      <c r="BA56" s="94">
        <f>'SKA3901 - Rekonstrukce - ...'!F34</f>
        <v>0</v>
      </c>
      <c r="BB56" s="94">
        <f>'SKA3901 - Rekonstrukce - ...'!F35</f>
        <v>0</v>
      </c>
      <c r="BC56" s="94">
        <f>'SKA3901 - Rekonstrukce - ...'!F36</f>
        <v>0</v>
      </c>
      <c r="BD56" s="96">
        <f>'SKA3901 - Rekonstrukce - ...'!F37</f>
        <v>0</v>
      </c>
      <c r="BT56" s="97" t="s">
        <v>86</v>
      </c>
      <c r="BV56" s="97" t="s">
        <v>80</v>
      </c>
      <c r="BW56" s="97" t="s">
        <v>91</v>
      </c>
      <c r="BX56" s="97" t="s">
        <v>5</v>
      </c>
      <c r="CL56" s="97" t="s">
        <v>19</v>
      </c>
      <c r="CM56" s="97" t="s">
        <v>88</v>
      </c>
    </row>
    <row r="57" spans="1:91" s="7" customFormat="1" ht="24.75" customHeight="1">
      <c r="A57" s="87" t="s">
        <v>82</v>
      </c>
      <c r="B57" s="88"/>
      <c r="C57" s="89"/>
      <c r="D57" s="360" t="s">
        <v>92</v>
      </c>
      <c r="E57" s="360"/>
      <c r="F57" s="360"/>
      <c r="G57" s="360"/>
      <c r="H57" s="360"/>
      <c r="I57" s="90"/>
      <c r="J57" s="360" t="s">
        <v>93</v>
      </c>
      <c r="K57" s="360"/>
      <c r="L57" s="360"/>
      <c r="M57" s="360"/>
      <c r="N57" s="360"/>
      <c r="O57" s="360"/>
      <c r="P57" s="360"/>
      <c r="Q57" s="360"/>
      <c r="R57" s="360"/>
      <c r="S57" s="360"/>
      <c r="T57" s="360"/>
      <c r="U57" s="360"/>
      <c r="V57" s="360"/>
      <c r="W57" s="360"/>
      <c r="X57" s="360"/>
      <c r="Y57" s="360"/>
      <c r="Z57" s="360"/>
      <c r="AA57" s="360"/>
      <c r="AB57" s="360"/>
      <c r="AC57" s="360"/>
      <c r="AD57" s="360"/>
      <c r="AE57" s="360"/>
      <c r="AF57" s="360"/>
      <c r="AG57" s="358">
        <f>'SKA3905 - VON'!J30</f>
        <v>0</v>
      </c>
      <c r="AH57" s="359"/>
      <c r="AI57" s="359"/>
      <c r="AJ57" s="359"/>
      <c r="AK57" s="359"/>
      <c r="AL57" s="359"/>
      <c r="AM57" s="359"/>
      <c r="AN57" s="358">
        <f>SUM(AG57,AT57)</f>
        <v>0</v>
      </c>
      <c r="AO57" s="359"/>
      <c r="AP57" s="359"/>
      <c r="AQ57" s="91" t="s">
        <v>85</v>
      </c>
      <c r="AR57" s="92"/>
      <c r="AS57" s="98">
        <v>0</v>
      </c>
      <c r="AT57" s="99">
        <f>ROUND(SUM(AV57:AW57),2)</f>
        <v>0</v>
      </c>
      <c r="AU57" s="100">
        <f>'SKA3905 - VON'!P84</f>
        <v>0</v>
      </c>
      <c r="AV57" s="99">
        <f>'SKA3905 - VON'!J33</f>
        <v>0</v>
      </c>
      <c r="AW57" s="99">
        <f>'SKA3905 - VON'!J34</f>
        <v>0</v>
      </c>
      <c r="AX57" s="99">
        <f>'SKA3905 - VON'!J35</f>
        <v>0</v>
      </c>
      <c r="AY57" s="99">
        <f>'SKA3905 - VON'!J36</f>
        <v>0</v>
      </c>
      <c r="AZ57" s="99">
        <f>'SKA3905 - VON'!F33</f>
        <v>0</v>
      </c>
      <c r="BA57" s="99">
        <f>'SKA3905 - VON'!F34</f>
        <v>0</v>
      </c>
      <c r="BB57" s="99">
        <f>'SKA3905 - VON'!F35</f>
        <v>0</v>
      </c>
      <c r="BC57" s="99">
        <f>'SKA3905 - VON'!F36</f>
        <v>0</v>
      </c>
      <c r="BD57" s="101">
        <f>'SKA3905 - VON'!F37</f>
        <v>0</v>
      </c>
      <c r="BT57" s="97" t="s">
        <v>86</v>
      </c>
      <c r="BV57" s="97" t="s">
        <v>80</v>
      </c>
      <c r="BW57" s="97" t="s">
        <v>94</v>
      </c>
      <c r="BX57" s="97" t="s">
        <v>5</v>
      </c>
      <c r="CL57" s="97" t="s">
        <v>19</v>
      </c>
      <c r="CM57" s="97" t="s">
        <v>88</v>
      </c>
    </row>
    <row r="58" spans="1:91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" customHeight="1">
      <c r="A59" s="35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algorithmName="SHA-512" hashValue="spAOUg/DSgugzwO994JiNAZCU9q1gddJvUCqDt6AmUVVNIXZzSnEXDKoX0SwGcqJduf9U4XmIgDW+RJjZ+Xlhg==" saltValue="d5B3eGkaKvicEQGsKpq1eHHu0d0UojUEanaaWHHuUpgXk+4MRVA8qCa5j1OYKrp+bV0FDr8XPvbaC+E+vDkY6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KA3903 - SÚ'!C2" display="/"/>
    <hyperlink ref="A56" location="'SKA3901 - Rekonstrukce - ...'!C2" display="/"/>
    <hyperlink ref="A57" location="'SKA3905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87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88</v>
      </c>
    </row>
    <row r="4" spans="1:46" s="1" customFormat="1" ht="24.9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4" t="str">
        <f>'Rekapitulace stavby'!K6</f>
        <v>Karlovy Vary, ulice Třeboňská - rekonstrukce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97</v>
      </c>
      <c r="F9" s="367"/>
      <c r="G9" s="367"/>
      <c r="H9" s="36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28. 2. 2023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27</v>
      </c>
      <c r="J23" s="108" t="s">
        <v>39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40</v>
      </c>
      <c r="F24" s="35"/>
      <c r="G24" s="35"/>
      <c r="H24" s="35"/>
      <c r="I24" s="106" t="s">
        <v>30</v>
      </c>
      <c r="J24" s="108" t="s">
        <v>41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42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0" t="s">
        <v>28</v>
      </c>
      <c r="F27" s="370"/>
      <c r="G27" s="370"/>
      <c r="H27" s="37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44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46</v>
      </c>
      <c r="G32" s="35"/>
      <c r="H32" s="35"/>
      <c r="I32" s="116" t="s">
        <v>45</v>
      </c>
      <c r="J32" s="116" t="s">
        <v>47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48</v>
      </c>
      <c r="E33" s="106" t="s">
        <v>49</v>
      </c>
      <c r="F33" s="118">
        <f>ROUND((SUM(BE82:BE143)),  2)</f>
        <v>0</v>
      </c>
      <c r="G33" s="35"/>
      <c r="H33" s="35"/>
      <c r="I33" s="119">
        <v>0.21</v>
      </c>
      <c r="J33" s="118">
        <f>ROUND(((SUM(BE82:BE143))*I33),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50</v>
      </c>
      <c r="F34" s="118">
        <f>ROUND((SUM(BF82:BF143)),  2)</f>
        <v>0</v>
      </c>
      <c r="G34" s="35"/>
      <c r="H34" s="35"/>
      <c r="I34" s="119">
        <v>0.15</v>
      </c>
      <c r="J34" s="118">
        <f>ROUND(((SUM(BF82:BF143))*I34),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51</v>
      </c>
      <c r="F35" s="118">
        <f>ROUND((SUM(BG82:BG143)),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52</v>
      </c>
      <c r="F36" s="118">
        <f>ROUND((SUM(BH82:BH143)),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53</v>
      </c>
      <c r="F37" s="118">
        <f>ROUND((SUM(BI82:BI143)),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54</v>
      </c>
      <c r="E39" s="122"/>
      <c r="F39" s="122"/>
      <c r="G39" s="123" t="s">
        <v>55</v>
      </c>
      <c r="H39" s="124" t="s">
        <v>56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1" t="str">
        <f>E7</f>
        <v>Karlovy Vary, ulice Třeboňská - rekonstrukce</v>
      </c>
      <c r="F48" s="372"/>
      <c r="G48" s="372"/>
      <c r="H48" s="37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3" t="str">
        <f>E9</f>
        <v>SKA3903 - SÚ</v>
      </c>
      <c r="F50" s="373"/>
      <c r="G50" s="373"/>
      <c r="H50" s="37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 xml:space="preserve"> </v>
      </c>
      <c r="G52" s="37"/>
      <c r="H52" s="37"/>
      <c r="I52" s="30" t="s">
        <v>24</v>
      </c>
      <c r="J52" s="60" t="str">
        <f>IF(J12="","",J12)</f>
        <v>28. 2. 2023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26</v>
      </c>
      <c r="D54" s="37"/>
      <c r="E54" s="37"/>
      <c r="F54" s="28" t="str">
        <f>E15</f>
        <v>Statutární město Karlovy Vary</v>
      </c>
      <c r="G54" s="37"/>
      <c r="H54" s="37"/>
      <c r="I54" s="30" t="s">
        <v>33</v>
      </c>
      <c r="J54" s="33" t="str">
        <f>E21</f>
        <v>Projekční kancelář Ing.Škubalová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Straka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76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101</v>
      </c>
    </row>
    <row r="60" spans="1:47" s="9" customFormat="1" ht="24.9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95" customHeight="1">
      <c r="B61" s="141"/>
      <c r="C61" s="142"/>
      <c r="D61" s="143" t="s">
        <v>103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95" customHeight="1">
      <c r="B62" s="141"/>
      <c r="C62" s="142"/>
      <c r="D62" s="143" t="s">
        <v>104</v>
      </c>
      <c r="E62" s="144"/>
      <c r="F62" s="144"/>
      <c r="G62" s="144"/>
      <c r="H62" s="144"/>
      <c r="I62" s="144"/>
      <c r="J62" s="145">
        <f>J141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" customHeight="1">
      <c r="A69" s="35"/>
      <c r="B69" s="36"/>
      <c r="C69" s="24" t="s">
        <v>105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1" t="str">
        <f>E7</f>
        <v>Karlovy Vary, ulice Třeboňská - rekonstrukce</v>
      </c>
      <c r="F72" s="372"/>
      <c r="G72" s="372"/>
      <c r="H72" s="372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43" t="str">
        <f>E9</f>
        <v>SKA3903 - SÚ</v>
      </c>
      <c r="F74" s="373"/>
      <c r="G74" s="373"/>
      <c r="H74" s="373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22</v>
      </c>
      <c r="D76" s="37"/>
      <c r="E76" s="37"/>
      <c r="F76" s="28" t="str">
        <f>F12</f>
        <v xml:space="preserve"> </v>
      </c>
      <c r="G76" s="37"/>
      <c r="H76" s="37"/>
      <c r="I76" s="30" t="s">
        <v>24</v>
      </c>
      <c r="J76" s="60" t="str">
        <f>IF(J12="","",J12)</f>
        <v>28. 2. 2023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65" customHeight="1">
      <c r="A78" s="35"/>
      <c r="B78" s="36"/>
      <c r="C78" s="30" t="s">
        <v>26</v>
      </c>
      <c r="D78" s="37"/>
      <c r="E78" s="37"/>
      <c r="F78" s="28" t="str">
        <f>E15</f>
        <v>Statutární město Karlovy Vary</v>
      </c>
      <c r="G78" s="37"/>
      <c r="H78" s="37"/>
      <c r="I78" s="30" t="s">
        <v>33</v>
      </c>
      <c r="J78" s="33" t="str">
        <f>E21</f>
        <v>Projekční kancelář Ing.Škubalová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15" customHeight="1">
      <c r="A79" s="35"/>
      <c r="B79" s="36"/>
      <c r="C79" s="30" t="s">
        <v>31</v>
      </c>
      <c r="D79" s="37"/>
      <c r="E79" s="37"/>
      <c r="F79" s="28" t="str">
        <f>IF(E18="","",E18)</f>
        <v>Vyplň údaj</v>
      </c>
      <c r="G79" s="37"/>
      <c r="H79" s="37"/>
      <c r="I79" s="30" t="s">
        <v>38</v>
      </c>
      <c r="J79" s="33" t="str">
        <f>E24</f>
        <v>Straka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106</v>
      </c>
      <c r="D81" s="150" t="s">
        <v>63</v>
      </c>
      <c r="E81" s="150" t="s">
        <v>59</v>
      </c>
      <c r="F81" s="150" t="s">
        <v>60</v>
      </c>
      <c r="G81" s="150" t="s">
        <v>107</v>
      </c>
      <c r="H81" s="150" t="s">
        <v>108</v>
      </c>
      <c r="I81" s="150" t="s">
        <v>109</v>
      </c>
      <c r="J81" s="150" t="s">
        <v>100</v>
      </c>
      <c r="K81" s="151" t="s">
        <v>110</v>
      </c>
      <c r="L81" s="152"/>
      <c r="M81" s="69" t="s">
        <v>28</v>
      </c>
      <c r="N81" s="70" t="s">
        <v>48</v>
      </c>
      <c r="O81" s="70" t="s">
        <v>111</v>
      </c>
      <c r="P81" s="70" t="s">
        <v>112</v>
      </c>
      <c r="Q81" s="70" t="s">
        <v>113</v>
      </c>
      <c r="R81" s="70" t="s">
        <v>114</v>
      </c>
      <c r="S81" s="70" t="s">
        <v>115</v>
      </c>
      <c r="T81" s="71" t="s">
        <v>116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8" customHeight="1">
      <c r="A82" s="35"/>
      <c r="B82" s="36"/>
      <c r="C82" s="76" t="s">
        <v>117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</f>
        <v>0</v>
      </c>
      <c r="Q82" s="73"/>
      <c r="R82" s="155">
        <f>R83</f>
        <v>4.6092899999999997</v>
      </c>
      <c r="S82" s="73"/>
      <c r="T82" s="156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77</v>
      </c>
      <c r="AU82" s="18" t="s">
        <v>101</v>
      </c>
      <c r="BK82" s="157">
        <f>BK83</f>
        <v>0</v>
      </c>
    </row>
    <row r="83" spans="1:65" s="12" customFormat="1" ht="25.95" customHeight="1">
      <c r="B83" s="158"/>
      <c r="C83" s="159"/>
      <c r="D83" s="160" t="s">
        <v>77</v>
      </c>
      <c r="E83" s="161" t="s">
        <v>118</v>
      </c>
      <c r="F83" s="161" t="s">
        <v>119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P84+P141</f>
        <v>0</v>
      </c>
      <c r="Q83" s="166"/>
      <c r="R83" s="167">
        <f>R84+R141</f>
        <v>4.6092899999999997</v>
      </c>
      <c r="S83" s="166"/>
      <c r="T83" s="168">
        <f>T84+T141</f>
        <v>0</v>
      </c>
      <c r="AR83" s="169" t="s">
        <v>86</v>
      </c>
      <c r="AT83" s="170" t="s">
        <v>77</v>
      </c>
      <c r="AU83" s="170" t="s">
        <v>78</v>
      </c>
      <c r="AY83" s="169" t="s">
        <v>120</v>
      </c>
      <c r="BK83" s="171">
        <f>BK84+BK141</f>
        <v>0</v>
      </c>
    </row>
    <row r="84" spans="1:65" s="12" customFormat="1" ht="22.8" customHeight="1">
      <c r="B84" s="158"/>
      <c r="C84" s="159"/>
      <c r="D84" s="160" t="s">
        <v>77</v>
      </c>
      <c r="E84" s="172" t="s">
        <v>86</v>
      </c>
      <c r="F84" s="172" t="s">
        <v>121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SUM(P85:P140)</f>
        <v>0</v>
      </c>
      <c r="Q84" s="166"/>
      <c r="R84" s="167">
        <f>SUM(R85:R140)</f>
        <v>4.6092899999999997</v>
      </c>
      <c r="S84" s="166"/>
      <c r="T84" s="168">
        <f>SUM(T85:T140)</f>
        <v>0</v>
      </c>
      <c r="AR84" s="169" t="s">
        <v>86</v>
      </c>
      <c r="AT84" s="170" t="s">
        <v>77</v>
      </c>
      <c r="AU84" s="170" t="s">
        <v>86</v>
      </c>
      <c r="AY84" s="169" t="s">
        <v>120</v>
      </c>
      <c r="BK84" s="171">
        <f>SUM(BK85:BK140)</f>
        <v>0</v>
      </c>
    </row>
    <row r="85" spans="1:65" s="2" customFormat="1" ht="24.15" customHeight="1">
      <c r="A85" s="35"/>
      <c r="B85" s="36"/>
      <c r="C85" s="174" t="s">
        <v>86</v>
      </c>
      <c r="D85" s="174" t="s">
        <v>122</v>
      </c>
      <c r="E85" s="175" t="s">
        <v>123</v>
      </c>
      <c r="F85" s="176" t="s">
        <v>124</v>
      </c>
      <c r="G85" s="177" t="s">
        <v>125</v>
      </c>
      <c r="H85" s="178">
        <v>32.5</v>
      </c>
      <c r="I85" s="179"/>
      <c r="J85" s="180">
        <f>ROUND(I85*H85,2)</f>
        <v>0</v>
      </c>
      <c r="K85" s="176" t="s">
        <v>28</v>
      </c>
      <c r="L85" s="40"/>
      <c r="M85" s="181" t="s">
        <v>28</v>
      </c>
      <c r="N85" s="182" t="s">
        <v>49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126</v>
      </c>
      <c r="AT85" s="185" t="s">
        <v>122</v>
      </c>
      <c r="AU85" s="185" t="s">
        <v>88</v>
      </c>
      <c r="AY85" s="18" t="s">
        <v>120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86</v>
      </c>
      <c r="BK85" s="186">
        <f>ROUND(I85*H85,2)</f>
        <v>0</v>
      </c>
      <c r="BL85" s="18" t="s">
        <v>126</v>
      </c>
      <c r="BM85" s="185" t="s">
        <v>127</v>
      </c>
    </row>
    <row r="86" spans="1:65" s="13" customFormat="1" ht="10.199999999999999">
      <c r="B86" s="187"/>
      <c r="C86" s="188"/>
      <c r="D86" s="189" t="s">
        <v>128</v>
      </c>
      <c r="E86" s="190" t="s">
        <v>28</v>
      </c>
      <c r="F86" s="191" t="s">
        <v>129</v>
      </c>
      <c r="G86" s="188"/>
      <c r="H86" s="192">
        <v>32.5</v>
      </c>
      <c r="I86" s="193"/>
      <c r="J86" s="188"/>
      <c r="K86" s="188"/>
      <c r="L86" s="194"/>
      <c r="M86" s="195"/>
      <c r="N86" s="196"/>
      <c r="O86" s="196"/>
      <c r="P86" s="196"/>
      <c r="Q86" s="196"/>
      <c r="R86" s="196"/>
      <c r="S86" s="196"/>
      <c r="T86" s="197"/>
      <c r="AT86" s="198" t="s">
        <v>128</v>
      </c>
      <c r="AU86" s="198" t="s">
        <v>88</v>
      </c>
      <c r="AV86" s="13" t="s">
        <v>88</v>
      </c>
      <c r="AW86" s="13" t="s">
        <v>37</v>
      </c>
      <c r="AX86" s="13" t="s">
        <v>78</v>
      </c>
      <c r="AY86" s="198" t="s">
        <v>120</v>
      </c>
    </row>
    <row r="87" spans="1:65" s="14" customFormat="1" ht="10.199999999999999">
      <c r="B87" s="199"/>
      <c r="C87" s="200"/>
      <c r="D87" s="189" t="s">
        <v>128</v>
      </c>
      <c r="E87" s="201" t="s">
        <v>28</v>
      </c>
      <c r="F87" s="202" t="s">
        <v>130</v>
      </c>
      <c r="G87" s="200"/>
      <c r="H87" s="201" t="s">
        <v>28</v>
      </c>
      <c r="I87" s="203"/>
      <c r="J87" s="200"/>
      <c r="K87" s="200"/>
      <c r="L87" s="204"/>
      <c r="M87" s="205"/>
      <c r="N87" s="206"/>
      <c r="O87" s="206"/>
      <c r="P87" s="206"/>
      <c r="Q87" s="206"/>
      <c r="R87" s="206"/>
      <c r="S87" s="206"/>
      <c r="T87" s="207"/>
      <c r="AT87" s="208" t="s">
        <v>128</v>
      </c>
      <c r="AU87" s="208" t="s">
        <v>88</v>
      </c>
      <c r="AV87" s="14" t="s">
        <v>86</v>
      </c>
      <c r="AW87" s="14" t="s">
        <v>37</v>
      </c>
      <c r="AX87" s="14" t="s">
        <v>78</v>
      </c>
      <c r="AY87" s="208" t="s">
        <v>120</v>
      </c>
    </row>
    <row r="88" spans="1:65" s="15" customFormat="1" ht="10.199999999999999">
      <c r="B88" s="209"/>
      <c r="C88" s="210"/>
      <c r="D88" s="189" t="s">
        <v>128</v>
      </c>
      <c r="E88" s="211" t="s">
        <v>28</v>
      </c>
      <c r="F88" s="212" t="s">
        <v>131</v>
      </c>
      <c r="G88" s="210"/>
      <c r="H88" s="213">
        <v>32.5</v>
      </c>
      <c r="I88" s="214"/>
      <c r="J88" s="210"/>
      <c r="K88" s="210"/>
      <c r="L88" s="215"/>
      <c r="M88" s="216"/>
      <c r="N88" s="217"/>
      <c r="O88" s="217"/>
      <c r="P88" s="217"/>
      <c r="Q88" s="217"/>
      <c r="R88" s="217"/>
      <c r="S88" s="217"/>
      <c r="T88" s="218"/>
      <c r="AT88" s="219" t="s">
        <v>128</v>
      </c>
      <c r="AU88" s="219" t="s">
        <v>88</v>
      </c>
      <c r="AV88" s="15" t="s">
        <v>126</v>
      </c>
      <c r="AW88" s="15" t="s">
        <v>37</v>
      </c>
      <c r="AX88" s="15" t="s">
        <v>86</v>
      </c>
      <c r="AY88" s="219" t="s">
        <v>120</v>
      </c>
    </row>
    <row r="89" spans="1:65" s="2" customFormat="1" ht="16.5" customHeight="1">
      <c r="A89" s="35"/>
      <c r="B89" s="36"/>
      <c r="C89" s="174" t="s">
        <v>132</v>
      </c>
      <c r="D89" s="174" t="s">
        <v>122</v>
      </c>
      <c r="E89" s="175" t="s">
        <v>133</v>
      </c>
      <c r="F89" s="176" t="s">
        <v>134</v>
      </c>
      <c r="G89" s="177" t="s">
        <v>135</v>
      </c>
      <c r="H89" s="178">
        <v>4</v>
      </c>
      <c r="I89" s="179"/>
      <c r="J89" s="180">
        <f>ROUND(I89*H89,2)</f>
        <v>0</v>
      </c>
      <c r="K89" s="176" t="s">
        <v>136</v>
      </c>
      <c r="L89" s="40"/>
      <c r="M89" s="181" t="s">
        <v>28</v>
      </c>
      <c r="N89" s="182" t="s">
        <v>49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126</v>
      </c>
      <c r="AT89" s="185" t="s">
        <v>122</v>
      </c>
      <c r="AU89" s="185" t="s">
        <v>88</v>
      </c>
      <c r="AY89" s="18" t="s">
        <v>120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86</v>
      </c>
      <c r="BK89" s="186">
        <f>ROUND(I89*H89,2)</f>
        <v>0</v>
      </c>
      <c r="BL89" s="18" t="s">
        <v>126</v>
      </c>
      <c r="BM89" s="185" t="s">
        <v>137</v>
      </c>
    </row>
    <row r="90" spans="1:65" s="2" customFormat="1" ht="10.199999999999999">
      <c r="A90" s="35"/>
      <c r="B90" s="36"/>
      <c r="C90" s="37"/>
      <c r="D90" s="220" t="s">
        <v>138</v>
      </c>
      <c r="E90" s="37"/>
      <c r="F90" s="221" t="s">
        <v>139</v>
      </c>
      <c r="G90" s="37"/>
      <c r="H90" s="37"/>
      <c r="I90" s="222"/>
      <c r="J90" s="37"/>
      <c r="K90" s="37"/>
      <c r="L90" s="40"/>
      <c r="M90" s="223"/>
      <c r="N90" s="224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138</v>
      </c>
      <c r="AU90" s="18" t="s">
        <v>88</v>
      </c>
    </row>
    <row r="91" spans="1:65" s="2" customFormat="1" ht="16.5" customHeight="1">
      <c r="A91" s="35"/>
      <c r="B91" s="36"/>
      <c r="C91" s="174" t="s">
        <v>140</v>
      </c>
      <c r="D91" s="174" t="s">
        <v>122</v>
      </c>
      <c r="E91" s="175" t="s">
        <v>141</v>
      </c>
      <c r="F91" s="176" t="s">
        <v>142</v>
      </c>
      <c r="G91" s="177" t="s">
        <v>135</v>
      </c>
      <c r="H91" s="178">
        <v>2</v>
      </c>
      <c r="I91" s="179"/>
      <c r="J91" s="180">
        <f>ROUND(I91*H91,2)</f>
        <v>0</v>
      </c>
      <c r="K91" s="176" t="s">
        <v>136</v>
      </c>
      <c r="L91" s="40"/>
      <c r="M91" s="181" t="s">
        <v>28</v>
      </c>
      <c r="N91" s="182" t="s">
        <v>49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126</v>
      </c>
      <c r="AT91" s="185" t="s">
        <v>122</v>
      </c>
      <c r="AU91" s="185" t="s">
        <v>88</v>
      </c>
      <c r="AY91" s="18" t="s">
        <v>120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86</v>
      </c>
      <c r="BK91" s="186">
        <f>ROUND(I91*H91,2)</f>
        <v>0</v>
      </c>
      <c r="BL91" s="18" t="s">
        <v>126</v>
      </c>
      <c r="BM91" s="185" t="s">
        <v>143</v>
      </c>
    </row>
    <row r="92" spans="1:65" s="2" customFormat="1" ht="10.199999999999999">
      <c r="A92" s="35"/>
      <c r="B92" s="36"/>
      <c r="C92" s="37"/>
      <c r="D92" s="220" t="s">
        <v>138</v>
      </c>
      <c r="E92" s="37"/>
      <c r="F92" s="221" t="s">
        <v>144</v>
      </c>
      <c r="G92" s="37"/>
      <c r="H92" s="37"/>
      <c r="I92" s="222"/>
      <c r="J92" s="37"/>
      <c r="K92" s="37"/>
      <c r="L92" s="40"/>
      <c r="M92" s="223"/>
      <c r="N92" s="224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138</v>
      </c>
      <c r="AU92" s="18" t="s">
        <v>88</v>
      </c>
    </row>
    <row r="93" spans="1:65" s="2" customFormat="1" ht="16.5" customHeight="1">
      <c r="A93" s="35"/>
      <c r="B93" s="36"/>
      <c r="C93" s="174" t="s">
        <v>145</v>
      </c>
      <c r="D93" s="174" t="s">
        <v>122</v>
      </c>
      <c r="E93" s="175" t="s">
        <v>146</v>
      </c>
      <c r="F93" s="176" t="s">
        <v>147</v>
      </c>
      <c r="G93" s="177" t="s">
        <v>135</v>
      </c>
      <c r="H93" s="178">
        <v>1</v>
      </c>
      <c r="I93" s="179"/>
      <c r="J93" s="180">
        <f>ROUND(I93*H93,2)</f>
        <v>0</v>
      </c>
      <c r="K93" s="176" t="s">
        <v>136</v>
      </c>
      <c r="L93" s="40"/>
      <c r="M93" s="181" t="s">
        <v>28</v>
      </c>
      <c r="N93" s="182" t="s">
        <v>49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126</v>
      </c>
      <c r="AT93" s="185" t="s">
        <v>122</v>
      </c>
      <c r="AU93" s="185" t="s">
        <v>88</v>
      </c>
      <c r="AY93" s="18" t="s">
        <v>120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86</v>
      </c>
      <c r="BK93" s="186">
        <f>ROUND(I93*H93,2)</f>
        <v>0</v>
      </c>
      <c r="BL93" s="18" t="s">
        <v>126</v>
      </c>
      <c r="BM93" s="185" t="s">
        <v>148</v>
      </c>
    </row>
    <row r="94" spans="1:65" s="2" customFormat="1" ht="10.199999999999999">
      <c r="A94" s="35"/>
      <c r="B94" s="36"/>
      <c r="C94" s="37"/>
      <c r="D94" s="220" t="s">
        <v>138</v>
      </c>
      <c r="E94" s="37"/>
      <c r="F94" s="221" t="s">
        <v>149</v>
      </c>
      <c r="G94" s="37"/>
      <c r="H94" s="37"/>
      <c r="I94" s="222"/>
      <c r="J94" s="37"/>
      <c r="K94" s="37"/>
      <c r="L94" s="40"/>
      <c r="M94" s="223"/>
      <c r="N94" s="224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138</v>
      </c>
      <c r="AU94" s="18" t="s">
        <v>88</v>
      </c>
    </row>
    <row r="95" spans="1:65" s="2" customFormat="1" ht="16.5" customHeight="1">
      <c r="A95" s="35"/>
      <c r="B95" s="36"/>
      <c r="C95" s="174" t="s">
        <v>150</v>
      </c>
      <c r="D95" s="174" t="s">
        <v>122</v>
      </c>
      <c r="E95" s="175" t="s">
        <v>151</v>
      </c>
      <c r="F95" s="176" t="s">
        <v>152</v>
      </c>
      <c r="G95" s="177" t="s">
        <v>125</v>
      </c>
      <c r="H95" s="178">
        <v>754</v>
      </c>
      <c r="I95" s="179"/>
      <c r="J95" s="180">
        <f>ROUND(I95*H95,2)</f>
        <v>0</v>
      </c>
      <c r="K95" s="176" t="s">
        <v>136</v>
      </c>
      <c r="L95" s="40"/>
      <c r="M95" s="181" t="s">
        <v>28</v>
      </c>
      <c r="N95" s="182" t="s">
        <v>49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126</v>
      </c>
      <c r="AT95" s="185" t="s">
        <v>122</v>
      </c>
      <c r="AU95" s="185" t="s">
        <v>88</v>
      </c>
      <c r="AY95" s="18" t="s">
        <v>120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86</v>
      </c>
      <c r="BK95" s="186">
        <f>ROUND(I95*H95,2)</f>
        <v>0</v>
      </c>
      <c r="BL95" s="18" t="s">
        <v>126</v>
      </c>
      <c r="BM95" s="185" t="s">
        <v>153</v>
      </c>
    </row>
    <row r="96" spans="1:65" s="2" customFormat="1" ht="10.199999999999999">
      <c r="A96" s="35"/>
      <c r="B96" s="36"/>
      <c r="C96" s="37"/>
      <c r="D96" s="220" t="s">
        <v>138</v>
      </c>
      <c r="E96" s="37"/>
      <c r="F96" s="221" t="s">
        <v>154</v>
      </c>
      <c r="G96" s="37"/>
      <c r="H96" s="37"/>
      <c r="I96" s="222"/>
      <c r="J96" s="37"/>
      <c r="K96" s="37"/>
      <c r="L96" s="40"/>
      <c r="M96" s="223"/>
      <c r="N96" s="224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138</v>
      </c>
      <c r="AU96" s="18" t="s">
        <v>88</v>
      </c>
    </row>
    <row r="97" spans="1:65" s="13" customFormat="1" ht="10.199999999999999">
      <c r="B97" s="187"/>
      <c r="C97" s="188"/>
      <c r="D97" s="189" t="s">
        <v>128</v>
      </c>
      <c r="E97" s="190" t="s">
        <v>28</v>
      </c>
      <c r="F97" s="191" t="s">
        <v>155</v>
      </c>
      <c r="G97" s="188"/>
      <c r="H97" s="192">
        <v>754</v>
      </c>
      <c r="I97" s="193"/>
      <c r="J97" s="188"/>
      <c r="K97" s="188"/>
      <c r="L97" s="194"/>
      <c r="M97" s="195"/>
      <c r="N97" s="196"/>
      <c r="O97" s="196"/>
      <c r="P97" s="196"/>
      <c r="Q97" s="196"/>
      <c r="R97" s="196"/>
      <c r="S97" s="196"/>
      <c r="T97" s="197"/>
      <c r="AT97" s="198" t="s">
        <v>128</v>
      </c>
      <c r="AU97" s="198" t="s">
        <v>88</v>
      </c>
      <c r="AV97" s="13" t="s">
        <v>88</v>
      </c>
      <c r="AW97" s="13" t="s">
        <v>37</v>
      </c>
      <c r="AX97" s="13" t="s">
        <v>78</v>
      </c>
      <c r="AY97" s="198" t="s">
        <v>120</v>
      </c>
    </row>
    <row r="98" spans="1:65" s="14" customFormat="1" ht="10.199999999999999">
      <c r="B98" s="199"/>
      <c r="C98" s="200"/>
      <c r="D98" s="189" t="s">
        <v>128</v>
      </c>
      <c r="E98" s="201" t="s">
        <v>28</v>
      </c>
      <c r="F98" s="202" t="s">
        <v>130</v>
      </c>
      <c r="G98" s="200"/>
      <c r="H98" s="201" t="s">
        <v>28</v>
      </c>
      <c r="I98" s="203"/>
      <c r="J98" s="200"/>
      <c r="K98" s="200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128</v>
      </c>
      <c r="AU98" s="208" t="s">
        <v>88</v>
      </c>
      <c r="AV98" s="14" t="s">
        <v>86</v>
      </c>
      <c r="AW98" s="14" t="s">
        <v>37</v>
      </c>
      <c r="AX98" s="14" t="s">
        <v>78</v>
      </c>
      <c r="AY98" s="208" t="s">
        <v>120</v>
      </c>
    </row>
    <row r="99" spans="1:65" s="15" customFormat="1" ht="10.199999999999999">
      <c r="B99" s="209"/>
      <c r="C99" s="210"/>
      <c r="D99" s="189" t="s">
        <v>128</v>
      </c>
      <c r="E99" s="211" t="s">
        <v>28</v>
      </c>
      <c r="F99" s="212" t="s">
        <v>131</v>
      </c>
      <c r="G99" s="210"/>
      <c r="H99" s="213">
        <v>754</v>
      </c>
      <c r="I99" s="214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128</v>
      </c>
      <c r="AU99" s="219" t="s">
        <v>88</v>
      </c>
      <c r="AV99" s="15" t="s">
        <v>126</v>
      </c>
      <c r="AW99" s="15" t="s">
        <v>37</v>
      </c>
      <c r="AX99" s="15" t="s">
        <v>86</v>
      </c>
      <c r="AY99" s="219" t="s">
        <v>120</v>
      </c>
    </row>
    <row r="100" spans="1:65" s="2" customFormat="1" ht="24.15" customHeight="1">
      <c r="A100" s="35"/>
      <c r="B100" s="36"/>
      <c r="C100" s="174" t="s">
        <v>8</v>
      </c>
      <c r="D100" s="174" t="s">
        <v>122</v>
      </c>
      <c r="E100" s="175" t="s">
        <v>156</v>
      </c>
      <c r="F100" s="176" t="s">
        <v>157</v>
      </c>
      <c r="G100" s="177" t="s">
        <v>135</v>
      </c>
      <c r="H100" s="178">
        <v>4</v>
      </c>
      <c r="I100" s="179"/>
      <c r="J100" s="180">
        <f>ROUND(I100*H100,2)</f>
        <v>0</v>
      </c>
      <c r="K100" s="176" t="s">
        <v>136</v>
      </c>
      <c r="L100" s="40"/>
      <c r="M100" s="181" t="s">
        <v>28</v>
      </c>
      <c r="N100" s="182" t="s">
        <v>49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126</v>
      </c>
      <c r="AT100" s="185" t="s">
        <v>122</v>
      </c>
      <c r="AU100" s="185" t="s">
        <v>88</v>
      </c>
      <c r="AY100" s="18" t="s">
        <v>120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86</v>
      </c>
      <c r="BK100" s="186">
        <f>ROUND(I100*H100,2)</f>
        <v>0</v>
      </c>
      <c r="BL100" s="18" t="s">
        <v>126</v>
      </c>
      <c r="BM100" s="185" t="s">
        <v>158</v>
      </c>
    </row>
    <row r="101" spans="1:65" s="2" customFormat="1" ht="10.199999999999999">
      <c r="A101" s="35"/>
      <c r="B101" s="36"/>
      <c r="C101" s="37"/>
      <c r="D101" s="220" t="s">
        <v>138</v>
      </c>
      <c r="E101" s="37"/>
      <c r="F101" s="221" t="s">
        <v>159</v>
      </c>
      <c r="G101" s="37"/>
      <c r="H101" s="37"/>
      <c r="I101" s="222"/>
      <c r="J101" s="37"/>
      <c r="K101" s="37"/>
      <c r="L101" s="40"/>
      <c r="M101" s="223"/>
      <c r="N101" s="224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138</v>
      </c>
      <c r="AU101" s="18" t="s">
        <v>88</v>
      </c>
    </row>
    <row r="102" spans="1:65" s="2" customFormat="1" ht="24.15" customHeight="1">
      <c r="A102" s="35"/>
      <c r="B102" s="36"/>
      <c r="C102" s="174" t="s">
        <v>160</v>
      </c>
      <c r="D102" s="174" t="s">
        <v>122</v>
      </c>
      <c r="E102" s="175" t="s">
        <v>161</v>
      </c>
      <c r="F102" s="176" t="s">
        <v>162</v>
      </c>
      <c r="G102" s="177" t="s">
        <v>135</v>
      </c>
      <c r="H102" s="178">
        <v>2</v>
      </c>
      <c r="I102" s="179"/>
      <c r="J102" s="180">
        <f>ROUND(I102*H102,2)</f>
        <v>0</v>
      </c>
      <c r="K102" s="176" t="s">
        <v>136</v>
      </c>
      <c r="L102" s="40"/>
      <c r="M102" s="181" t="s">
        <v>28</v>
      </c>
      <c r="N102" s="182" t="s">
        <v>49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126</v>
      </c>
      <c r="AT102" s="185" t="s">
        <v>122</v>
      </c>
      <c r="AU102" s="185" t="s">
        <v>88</v>
      </c>
      <c r="AY102" s="18" t="s">
        <v>120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86</v>
      </c>
      <c r="BK102" s="186">
        <f>ROUND(I102*H102,2)</f>
        <v>0</v>
      </c>
      <c r="BL102" s="18" t="s">
        <v>126</v>
      </c>
      <c r="BM102" s="185" t="s">
        <v>163</v>
      </c>
    </row>
    <row r="103" spans="1:65" s="2" customFormat="1" ht="10.199999999999999">
      <c r="A103" s="35"/>
      <c r="B103" s="36"/>
      <c r="C103" s="37"/>
      <c r="D103" s="220" t="s">
        <v>138</v>
      </c>
      <c r="E103" s="37"/>
      <c r="F103" s="221" t="s">
        <v>164</v>
      </c>
      <c r="G103" s="37"/>
      <c r="H103" s="37"/>
      <c r="I103" s="222"/>
      <c r="J103" s="37"/>
      <c r="K103" s="37"/>
      <c r="L103" s="40"/>
      <c r="M103" s="223"/>
      <c r="N103" s="224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138</v>
      </c>
      <c r="AU103" s="18" t="s">
        <v>88</v>
      </c>
    </row>
    <row r="104" spans="1:65" s="2" customFormat="1" ht="24.15" customHeight="1">
      <c r="A104" s="35"/>
      <c r="B104" s="36"/>
      <c r="C104" s="174" t="s">
        <v>165</v>
      </c>
      <c r="D104" s="174" t="s">
        <v>122</v>
      </c>
      <c r="E104" s="175" t="s">
        <v>166</v>
      </c>
      <c r="F104" s="176" t="s">
        <v>167</v>
      </c>
      <c r="G104" s="177" t="s">
        <v>135</v>
      </c>
      <c r="H104" s="178">
        <v>1</v>
      </c>
      <c r="I104" s="179"/>
      <c r="J104" s="180">
        <f>ROUND(I104*H104,2)</f>
        <v>0</v>
      </c>
      <c r="K104" s="176" t="s">
        <v>136</v>
      </c>
      <c r="L104" s="40"/>
      <c r="M104" s="181" t="s">
        <v>28</v>
      </c>
      <c r="N104" s="182" t="s">
        <v>49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126</v>
      </c>
      <c r="AT104" s="185" t="s">
        <v>122</v>
      </c>
      <c r="AU104" s="185" t="s">
        <v>88</v>
      </c>
      <c r="AY104" s="18" t="s">
        <v>120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86</v>
      </c>
      <c r="BK104" s="186">
        <f>ROUND(I104*H104,2)</f>
        <v>0</v>
      </c>
      <c r="BL104" s="18" t="s">
        <v>126</v>
      </c>
      <c r="BM104" s="185" t="s">
        <v>168</v>
      </c>
    </row>
    <row r="105" spans="1:65" s="2" customFormat="1" ht="10.199999999999999">
      <c r="A105" s="35"/>
      <c r="B105" s="36"/>
      <c r="C105" s="37"/>
      <c r="D105" s="220" t="s">
        <v>138</v>
      </c>
      <c r="E105" s="37"/>
      <c r="F105" s="221" t="s">
        <v>169</v>
      </c>
      <c r="G105" s="37"/>
      <c r="H105" s="37"/>
      <c r="I105" s="222"/>
      <c r="J105" s="37"/>
      <c r="K105" s="37"/>
      <c r="L105" s="40"/>
      <c r="M105" s="223"/>
      <c r="N105" s="22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138</v>
      </c>
      <c r="AU105" s="18" t="s">
        <v>88</v>
      </c>
    </row>
    <row r="106" spans="1:65" s="2" customFormat="1" ht="33" customHeight="1">
      <c r="A106" s="35"/>
      <c r="B106" s="36"/>
      <c r="C106" s="174" t="s">
        <v>170</v>
      </c>
      <c r="D106" s="174" t="s">
        <v>122</v>
      </c>
      <c r="E106" s="175" t="s">
        <v>171</v>
      </c>
      <c r="F106" s="176" t="s">
        <v>172</v>
      </c>
      <c r="G106" s="177" t="s">
        <v>135</v>
      </c>
      <c r="H106" s="178">
        <v>56</v>
      </c>
      <c r="I106" s="179"/>
      <c r="J106" s="180">
        <f>ROUND(I106*H106,2)</f>
        <v>0</v>
      </c>
      <c r="K106" s="176" t="s">
        <v>136</v>
      </c>
      <c r="L106" s="40"/>
      <c r="M106" s="181" t="s">
        <v>28</v>
      </c>
      <c r="N106" s="182" t="s">
        <v>49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126</v>
      </c>
      <c r="AT106" s="185" t="s">
        <v>122</v>
      </c>
      <c r="AU106" s="185" t="s">
        <v>88</v>
      </c>
      <c r="AY106" s="18" t="s">
        <v>120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86</v>
      </c>
      <c r="BK106" s="186">
        <f>ROUND(I106*H106,2)</f>
        <v>0</v>
      </c>
      <c r="BL106" s="18" t="s">
        <v>126</v>
      </c>
      <c r="BM106" s="185" t="s">
        <v>173</v>
      </c>
    </row>
    <row r="107" spans="1:65" s="2" customFormat="1" ht="10.199999999999999">
      <c r="A107" s="35"/>
      <c r="B107" s="36"/>
      <c r="C107" s="37"/>
      <c r="D107" s="220" t="s">
        <v>138</v>
      </c>
      <c r="E107" s="37"/>
      <c r="F107" s="221" t="s">
        <v>174</v>
      </c>
      <c r="G107" s="37"/>
      <c r="H107" s="37"/>
      <c r="I107" s="222"/>
      <c r="J107" s="37"/>
      <c r="K107" s="37"/>
      <c r="L107" s="40"/>
      <c r="M107" s="223"/>
      <c r="N107" s="224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138</v>
      </c>
      <c r="AU107" s="18" t="s">
        <v>88</v>
      </c>
    </row>
    <row r="108" spans="1:65" s="13" customFormat="1" ht="10.199999999999999">
      <c r="B108" s="187"/>
      <c r="C108" s="188"/>
      <c r="D108" s="189" t="s">
        <v>128</v>
      </c>
      <c r="E108" s="190" t="s">
        <v>28</v>
      </c>
      <c r="F108" s="191" t="s">
        <v>175</v>
      </c>
      <c r="G108" s="188"/>
      <c r="H108" s="192">
        <v>56</v>
      </c>
      <c r="I108" s="193"/>
      <c r="J108" s="188"/>
      <c r="K108" s="188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128</v>
      </c>
      <c r="AU108" s="198" t="s">
        <v>88</v>
      </c>
      <c r="AV108" s="13" t="s">
        <v>88</v>
      </c>
      <c r="AW108" s="13" t="s">
        <v>37</v>
      </c>
      <c r="AX108" s="13" t="s">
        <v>78</v>
      </c>
      <c r="AY108" s="198" t="s">
        <v>120</v>
      </c>
    </row>
    <row r="109" spans="1:65" s="15" customFormat="1" ht="10.199999999999999">
      <c r="B109" s="209"/>
      <c r="C109" s="210"/>
      <c r="D109" s="189" t="s">
        <v>128</v>
      </c>
      <c r="E109" s="211" t="s">
        <v>28</v>
      </c>
      <c r="F109" s="212" t="s">
        <v>131</v>
      </c>
      <c r="G109" s="210"/>
      <c r="H109" s="213">
        <v>56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128</v>
      </c>
      <c r="AU109" s="219" t="s">
        <v>88</v>
      </c>
      <c r="AV109" s="15" t="s">
        <v>126</v>
      </c>
      <c r="AW109" s="15" t="s">
        <v>37</v>
      </c>
      <c r="AX109" s="15" t="s">
        <v>86</v>
      </c>
      <c r="AY109" s="219" t="s">
        <v>120</v>
      </c>
    </row>
    <row r="110" spans="1:65" s="2" customFormat="1" ht="33" customHeight="1">
      <c r="A110" s="35"/>
      <c r="B110" s="36"/>
      <c r="C110" s="174" t="s">
        <v>176</v>
      </c>
      <c r="D110" s="174" t="s">
        <v>122</v>
      </c>
      <c r="E110" s="175" t="s">
        <v>177</v>
      </c>
      <c r="F110" s="176" t="s">
        <v>178</v>
      </c>
      <c r="G110" s="177" t="s">
        <v>135</v>
      </c>
      <c r="H110" s="178">
        <v>28</v>
      </c>
      <c r="I110" s="179"/>
      <c r="J110" s="180">
        <f>ROUND(I110*H110,2)</f>
        <v>0</v>
      </c>
      <c r="K110" s="176" t="s">
        <v>136</v>
      </c>
      <c r="L110" s="40"/>
      <c r="M110" s="181" t="s">
        <v>28</v>
      </c>
      <c r="N110" s="182" t="s">
        <v>49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126</v>
      </c>
      <c r="AT110" s="185" t="s">
        <v>122</v>
      </c>
      <c r="AU110" s="185" t="s">
        <v>88</v>
      </c>
      <c r="AY110" s="18" t="s">
        <v>120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86</v>
      </c>
      <c r="BK110" s="186">
        <f>ROUND(I110*H110,2)</f>
        <v>0</v>
      </c>
      <c r="BL110" s="18" t="s">
        <v>126</v>
      </c>
      <c r="BM110" s="185" t="s">
        <v>179</v>
      </c>
    </row>
    <row r="111" spans="1:65" s="2" customFormat="1" ht="10.199999999999999">
      <c r="A111" s="35"/>
      <c r="B111" s="36"/>
      <c r="C111" s="37"/>
      <c r="D111" s="220" t="s">
        <v>138</v>
      </c>
      <c r="E111" s="37"/>
      <c r="F111" s="221" t="s">
        <v>180</v>
      </c>
      <c r="G111" s="37"/>
      <c r="H111" s="37"/>
      <c r="I111" s="222"/>
      <c r="J111" s="37"/>
      <c r="K111" s="37"/>
      <c r="L111" s="40"/>
      <c r="M111" s="223"/>
      <c r="N111" s="224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138</v>
      </c>
      <c r="AU111" s="18" t="s">
        <v>88</v>
      </c>
    </row>
    <row r="112" spans="1:65" s="13" customFormat="1" ht="10.199999999999999">
      <c r="B112" s="187"/>
      <c r="C112" s="188"/>
      <c r="D112" s="189" t="s">
        <v>128</v>
      </c>
      <c r="E112" s="190" t="s">
        <v>28</v>
      </c>
      <c r="F112" s="191" t="s">
        <v>181</v>
      </c>
      <c r="G112" s="188"/>
      <c r="H112" s="192">
        <v>28</v>
      </c>
      <c r="I112" s="193"/>
      <c r="J112" s="188"/>
      <c r="K112" s="188"/>
      <c r="L112" s="194"/>
      <c r="M112" s="195"/>
      <c r="N112" s="196"/>
      <c r="O112" s="196"/>
      <c r="P112" s="196"/>
      <c r="Q112" s="196"/>
      <c r="R112" s="196"/>
      <c r="S112" s="196"/>
      <c r="T112" s="197"/>
      <c r="AT112" s="198" t="s">
        <v>128</v>
      </c>
      <c r="AU112" s="198" t="s">
        <v>88</v>
      </c>
      <c r="AV112" s="13" t="s">
        <v>88</v>
      </c>
      <c r="AW112" s="13" t="s">
        <v>37</v>
      </c>
      <c r="AX112" s="13" t="s">
        <v>78</v>
      </c>
      <c r="AY112" s="198" t="s">
        <v>120</v>
      </c>
    </row>
    <row r="113" spans="1:65" s="15" customFormat="1" ht="10.199999999999999">
      <c r="B113" s="209"/>
      <c r="C113" s="210"/>
      <c r="D113" s="189" t="s">
        <v>128</v>
      </c>
      <c r="E113" s="211" t="s">
        <v>28</v>
      </c>
      <c r="F113" s="212" t="s">
        <v>131</v>
      </c>
      <c r="G113" s="210"/>
      <c r="H113" s="213">
        <v>28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128</v>
      </c>
      <c r="AU113" s="219" t="s">
        <v>88</v>
      </c>
      <c r="AV113" s="15" t="s">
        <v>126</v>
      </c>
      <c r="AW113" s="15" t="s">
        <v>37</v>
      </c>
      <c r="AX113" s="15" t="s">
        <v>86</v>
      </c>
      <c r="AY113" s="219" t="s">
        <v>120</v>
      </c>
    </row>
    <row r="114" spans="1:65" s="2" customFormat="1" ht="33" customHeight="1">
      <c r="A114" s="35"/>
      <c r="B114" s="36"/>
      <c r="C114" s="174" t="s">
        <v>182</v>
      </c>
      <c r="D114" s="174" t="s">
        <v>122</v>
      </c>
      <c r="E114" s="175" t="s">
        <v>183</v>
      </c>
      <c r="F114" s="176" t="s">
        <v>184</v>
      </c>
      <c r="G114" s="177" t="s">
        <v>135</v>
      </c>
      <c r="H114" s="178">
        <v>14</v>
      </c>
      <c r="I114" s="179"/>
      <c r="J114" s="180">
        <f>ROUND(I114*H114,2)</f>
        <v>0</v>
      </c>
      <c r="K114" s="176" t="s">
        <v>136</v>
      </c>
      <c r="L114" s="40"/>
      <c r="M114" s="181" t="s">
        <v>28</v>
      </c>
      <c r="N114" s="182" t="s">
        <v>49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126</v>
      </c>
      <c r="AT114" s="185" t="s">
        <v>122</v>
      </c>
      <c r="AU114" s="185" t="s">
        <v>88</v>
      </c>
      <c r="AY114" s="18" t="s">
        <v>120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86</v>
      </c>
      <c r="BK114" s="186">
        <f>ROUND(I114*H114,2)</f>
        <v>0</v>
      </c>
      <c r="BL114" s="18" t="s">
        <v>126</v>
      </c>
      <c r="BM114" s="185" t="s">
        <v>185</v>
      </c>
    </row>
    <row r="115" spans="1:65" s="2" customFormat="1" ht="10.199999999999999">
      <c r="A115" s="35"/>
      <c r="B115" s="36"/>
      <c r="C115" s="37"/>
      <c r="D115" s="220" t="s">
        <v>138</v>
      </c>
      <c r="E115" s="37"/>
      <c r="F115" s="221" t="s">
        <v>186</v>
      </c>
      <c r="G115" s="37"/>
      <c r="H115" s="37"/>
      <c r="I115" s="222"/>
      <c r="J115" s="37"/>
      <c r="K115" s="37"/>
      <c r="L115" s="40"/>
      <c r="M115" s="223"/>
      <c r="N115" s="224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138</v>
      </c>
      <c r="AU115" s="18" t="s">
        <v>88</v>
      </c>
    </row>
    <row r="116" spans="1:65" s="13" customFormat="1" ht="10.199999999999999">
      <c r="B116" s="187"/>
      <c r="C116" s="188"/>
      <c r="D116" s="189" t="s">
        <v>128</v>
      </c>
      <c r="E116" s="190" t="s">
        <v>28</v>
      </c>
      <c r="F116" s="191" t="s">
        <v>187</v>
      </c>
      <c r="G116" s="188"/>
      <c r="H116" s="192">
        <v>14</v>
      </c>
      <c r="I116" s="193"/>
      <c r="J116" s="188"/>
      <c r="K116" s="188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128</v>
      </c>
      <c r="AU116" s="198" t="s">
        <v>88</v>
      </c>
      <c r="AV116" s="13" t="s">
        <v>88</v>
      </c>
      <c r="AW116" s="13" t="s">
        <v>37</v>
      </c>
      <c r="AX116" s="13" t="s">
        <v>78</v>
      </c>
      <c r="AY116" s="198" t="s">
        <v>120</v>
      </c>
    </row>
    <row r="117" spans="1:65" s="15" customFormat="1" ht="10.199999999999999">
      <c r="B117" s="209"/>
      <c r="C117" s="210"/>
      <c r="D117" s="189" t="s">
        <v>128</v>
      </c>
      <c r="E117" s="211" t="s">
        <v>28</v>
      </c>
      <c r="F117" s="212" t="s">
        <v>131</v>
      </c>
      <c r="G117" s="210"/>
      <c r="H117" s="213">
        <v>14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128</v>
      </c>
      <c r="AU117" s="219" t="s">
        <v>88</v>
      </c>
      <c r="AV117" s="15" t="s">
        <v>126</v>
      </c>
      <c r="AW117" s="15" t="s">
        <v>37</v>
      </c>
      <c r="AX117" s="15" t="s">
        <v>86</v>
      </c>
      <c r="AY117" s="219" t="s">
        <v>120</v>
      </c>
    </row>
    <row r="118" spans="1:65" s="2" customFormat="1" ht="33" customHeight="1">
      <c r="A118" s="35"/>
      <c r="B118" s="36"/>
      <c r="C118" s="174" t="s">
        <v>188</v>
      </c>
      <c r="D118" s="174" t="s">
        <v>122</v>
      </c>
      <c r="E118" s="175" t="s">
        <v>189</v>
      </c>
      <c r="F118" s="176" t="s">
        <v>190</v>
      </c>
      <c r="G118" s="177" t="s">
        <v>191</v>
      </c>
      <c r="H118" s="178">
        <v>107.1</v>
      </c>
      <c r="I118" s="179"/>
      <c r="J118" s="180">
        <f>ROUND(I118*H118,2)</f>
        <v>0</v>
      </c>
      <c r="K118" s="176" t="s">
        <v>28</v>
      </c>
      <c r="L118" s="40"/>
      <c r="M118" s="181" t="s">
        <v>28</v>
      </c>
      <c r="N118" s="182" t="s">
        <v>49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126</v>
      </c>
      <c r="AT118" s="185" t="s">
        <v>122</v>
      </c>
      <c r="AU118" s="185" t="s">
        <v>88</v>
      </c>
      <c r="AY118" s="18" t="s">
        <v>120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86</v>
      </c>
      <c r="BK118" s="186">
        <f>ROUND(I118*H118,2)</f>
        <v>0</v>
      </c>
      <c r="BL118" s="18" t="s">
        <v>126</v>
      </c>
      <c r="BM118" s="185" t="s">
        <v>192</v>
      </c>
    </row>
    <row r="119" spans="1:65" s="13" customFormat="1" ht="10.199999999999999">
      <c r="B119" s="187"/>
      <c r="C119" s="188"/>
      <c r="D119" s="189" t="s">
        <v>128</v>
      </c>
      <c r="E119" s="190" t="s">
        <v>28</v>
      </c>
      <c r="F119" s="191" t="s">
        <v>193</v>
      </c>
      <c r="G119" s="188"/>
      <c r="H119" s="192">
        <v>107.1</v>
      </c>
      <c r="I119" s="193"/>
      <c r="J119" s="188"/>
      <c r="K119" s="188"/>
      <c r="L119" s="194"/>
      <c r="M119" s="195"/>
      <c r="N119" s="196"/>
      <c r="O119" s="196"/>
      <c r="P119" s="196"/>
      <c r="Q119" s="196"/>
      <c r="R119" s="196"/>
      <c r="S119" s="196"/>
      <c r="T119" s="197"/>
      <c r="AT119" s="198" t="s">
        <v>128</v>
      </c>
      <c r="AU119" s="198" t="s">
        <v>88</v>
      </c>
      <c r="AV119" s="13" t="s">
        <v>88</v>
      </c>
      <c r="AW119" s="13" t="s">
        <v>37</v>
      </c>
      <c r="AX119" s="13" t="s">
        <v>78</v>
      </c>
      <c r="AY119" s="198" t="s">
        <v>120</v>
      </c>
    </row>
    <row r="120" spans="1:65" s="14" customFormat="1" ht="10.199999999999999">
      <c r="B120" s="199"/>
      <c r="C120" s="200"/>
      <c r="D120" s="189" t="s">
        <v>128</v>
      </c>
      <c r="E120" s="201" t="s">
        <v>28</v>
      </c>
      <c r="F120" s="202" t="s">
        <v>130</v>
      </c>
      <c r="G120" s="200"/>
      <c r="H120" s="201" t="s">
        <v>28</v>
      </c>
      <c r="I120" s="203"/>
      <c r="J120" s="200"/>
      <c r="K120" s="200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128</v>
      </c>
      <c r="AU120" s="208" t="s">
        <v>88</v>
      </c>
      <c r="AV120" s="14" t="s">
        <v>86</v>
      </c>
      <c r="AW120" s="14" t="s">
        <v>37</v>
      </c>
      <c r="AX120" s="14" t="s">
        <v>78</v>
      </c>
      <c r="AY120" s="208" t="s">
        <v>120</v>
      </c>
    </row>
    <row r="121" spans="1:65" s="15" customFormat="1" ht="10.199999999999999">
      <c r="B121" s="209"/>
      <c r="C121" s="210"/>
      <c r="D121" s="189" t="s">
        <v>128</v>
      </c>
      <c r="E121" s="211" t="s">
        <v>28</v>
      </c>
      <c r="F121" s="212" t="s">
        <v>131</v>
      </c>
      <c r="G121" s="210"/>
      <c r="H121" s="213">
        <v>107.1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128</v>
      </c>
      <c r="AU121" s="219" t="s">
        <v>88</v>
      </c>
      <c r="AV121" s="15" t="s">
        <v>126</v>
      </c>
      <c r="AW121" s="15" t="s">
        <v>37</v>
      </c>
      <c r="AX121" s="15" t="s">
        <v>86</v>
      </c>
      <c r="AY121" s="219" t="s">
        <v>120</v>
      </c>
    </row>
    <row r="122" spans="1:65" s="2" customFormat="1" ht="24.15" customHeight="1">
      <c r="A122" s="35"/>
      <c r="B122" s="36"/>
      <c r="C122" s="174" t="s">
        <v>194</v>
      </c>
      <c r="D122" s="174" t="s">
        <v>122</v>
      </c>
      <c r="E122" s="175" t="s">
        <v>195</v>
      </c>
      <c r="F122" s="176" t="s">
        <v>196</v>
      </c>
      <c r="G122" s="177" t="s">
        <v>191</v>
      </c>
      <c r="H122" s="178">
        <v>107.1</v>
      </c>
      <c r="I122" s="179"/>
      <c r="J122" s="180">
        <f>ROUND(I122*H122,2)</f>
        <v>0</v>
      </c>
      <c r="K122" s="176" t="s">
        <v>28</v>
      </c>
      <c r="L122" s="40"/>
      <c r="M122" s="181" t="s">
        <v>28</v>
      </c>
      <c r="N122" s="182" t="s">
        <v>49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126</v>
      </c>
      <c r="AT122" s="185" t="s">
        <v>122</v>
      </c>
      <c r="AU122" s="185" t="s">
        <v>88</v>
      </c>
      <c r="AY122" s="18" t="s">
        <v>120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86</v>
      </c>
      <c r="BK122" s="186">
        <f>ROUND(I122*H122,2)</f>
        <v>0</v>
      </c>
      <c r="BL122" s="18" t="s">
        <v>126</v>
      </c>
      <c r="BM122" s="185" t="s">
        <v>197</v>
      </c>
    </row>
    <row r="123" spans="1:65" s="13" customFormat="1" ht="10.199999999999999">
      <c r="B123" s="187"/>
      <c r="C123" s="188"/>
      <c r="D123" s="189" t="s">
        <v>128</v>
      </c>
      <c r="E123" s="190" t="s">
        <v>28</v>
      </c>
      <c r="F123" s="191" t="s">
        <v>198</v>
      </c>
      <c r="G123" s="188"/>
      <c r="H123" s="192">
        <v>107.1</v>
      </c>
      <c r="I123" s="193"/>
      <c r="J123" s="188"/>
      <c r="K123" s="188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128</v>
      </c>
      <c r="AU123" s="198" t="s">
        <v>88</v>
      </c>
      <c r="AV123" s="13" t="s">
        <v>88</v>
      </c>
      <c r="AW123" s="13" t="s">
        <v>37</v>
      </c>
      <c r="AX123" s="13" t="s">
        <v>78</v>
      </c>
      <c r="AY123" s="198" t="s">
        <v>120</v>
      </c>
    </row>
    <row r="124" spans="1:65" s="15" customFormat="1" ht="10.199999999999999">
      <c r="B124" s="209"/>
      <c r="C124" s="210"/>
      <c r="D124" s="189" t="s">
        <v>128</v>
      </c>
      <c r="E124" s="211" t="s">
        <v>28</v>
      </c>
      <c r="F124" s="212" t="s">
        <v>131</v>
      </c>
      <c r="G124" s="210"/>
      <c r="H124" s="213">
        <v>107.1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128</v>
      </c>
      <c r="AU124" s="219" t="s">
        <v>88</v>
      </c>
      <c r="AV124" s="15" t="s">
        <v>126</v>
      </c>
      <c r="AW124" s="15" t="s">
        <v>37</v>
      </c>
      <c r="AX124" s="15" t="s">
        <v>86</v>
      </c>
      <c r="AY124" s="219" t="s">
        <v>120</v>
      </c>
    </row>
    <row r="125" spans="1:65" s="2" customFormat="1" ht="24.15" customHeight="1">
      <c r="A125" s="35"/>
      <c r="B125" s="36"/>
      <c r="C125" s="174" t="s">
        <v>199</v>
      </c>
      <c r="D125" s="174" t="s">
        <v>122</v>
      </c>
      <c r="E125" s="175" t="s">
        <v>200</v>
      </c>
      <c r="F125" s="176" t="s">
        <v>201</v>
      </c>
      <c r="G125" s="177" t="s">
        <v>125</v>
      </c>
      <c r="H125" s="178">
        <v>1071</v>
      </c>
      <c r="I125" s="179"/>
      <c r="J125" s="180">
        <f>ROUND(I125*H125,2)</f>
        <v>0</v>
      </c>
      <c r="K125" s="176" t="s">
        <v>136</v>
      </c>
      <c r="L125" s="40"/>
      <c r="M125" s="181" t="s">
        <v>28</v>
      </c>
      <c r="N125" s="182" t="s">
        <v>49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126</v>
      </c>
      <c r="AT125" s="185" t="s">
        <v>122</v>
      </c>
      <c r="AU125" s="185" t="s">
        <v>88</v>
      </c>
      <c r="AY125" s="18" t="s">
        <v>120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86</v>
      </c>
      <c r="BK125" s="186">
        <f>ROUND(I125*H125,2)</f>
        <v>0</v>
      </c>
      <c r="BL125" s="18" t="s">
        <v>126</v>
      </c>
      <c r="BM125" s="185" t="s">
        <v>202</v>
      </c>
    </row>
    <row r="126" spans="1:65" s="2" customFormat="1" ht="10.199999999999999">
      <c r="A126" s="35"/>
      <c r="B126" s="36"/>
      <c r="C126" s="37"/>
      <c r="D126" s="220" t="s">
        <v>138</v>
      </c>
      <c r="E126" s="37"/>
      <c r="F126" s="221" t="s">
        <v>203</v>
      </c>
      <c r="G126" s="37"/>
      <c r="H126" s="37"/>
      <c r="I126" s="222"/>
      <c r="J126" s="37"/>
      <c r="K126" s="37"/>
      <c r="L126" s="40"/>
      <c r="M126" s="223"/>
      <c r="N126" s="224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138</v>
      </c>
      <c r="AU126" s="18" t="s">
        <v>88</v>
      </c>
    </row>
    <row r="127" spans="1:65" s="13" customFormat="1" ht="10.199999999999999">
      <c r="B127" s="187"/>
      <c r="C127" s="188"/>
      <c r="D127" s="189" t="s">
        <v>128</v>
      </c>
      <c r="E127" s="190" t="s">
        <v>28</v>
      </c>
      <c r="F127" s="191" t="s">
        <v>204</v>
      </c>
      <c r="G127" s="188"/>
      <c r="H127" s="192">
        <v>1071</v>
      </c>
      <c r="I127" s="193"/>
      <c r="J127" s="188"/>
      <c r="K127" s="188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128</v>
      </c>
      <c r="AU127" s="198" t="s">
        <v>88</v>
      </c>
      <c r="AV127" s="13" t="s">
        <v>88</v>
      </c>
      <c r="AW127" s="13" t="s">
        <v>37</v>
      </c>
      <c r="AX127" s="13" t="s">
        <v>78</v>
      </c>
      <c r="AY127" s="198" t="s">
        <v>120</v>
      </c>
    </row>
    <row r="128" spans="1:65" s="14" customFormat="1" ht="10.199999999999999">
      <c r="B128" s="199"/>
      <c r="C128" s="200"/>
      <c r="D128" s="189" t="s">
        <v>128</v>
      </c>
      <c r="E128" s="201" t="s">
        <v>28</v>
      </c>
      <c r="F128" s="202" t="s">
        <v>130</v>
      </c>
      <c r="G128" s="200"/>
      <c r="H128" s="201" t="s">
        <v>28</v>
      </c>
      <c r="I128" s="203"/>
      <c r="J128" s="200"/>
      <c r="K128" s="200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128</v>
      </c>
      <c r="AU128" s="208" t="s">
        <v>88</v>
      </c>
      <c r="AV128" s="14" t="s">
        <v>86</v>
      </c>
      <c r="AW128" s="14" t="s">
        <v>37</v>
      </c>
      <c r="AX128" s="14" t="s">
        <v>78</v>
      </c>
      <c r="AY128" s="208" t="s">
        <v>120</v>
      </c>
    </row>
    <row r="129" spans="1:65" s="15" customFormat="1" ht="10.199999999999999">
      <c r="B129" s="209"/>
      <c r="C129" s="210"/>
      <c r="D129" s="189" t="s">
        <v>128</v>
      </c>
      <c r="E129" s="211" t="s">
        <v>28</v>
      </c>
      <c r="F129" s="212" t="s">
        <v>131</v>
      </c>
      <c r="G129" s="210"/>
      <c r="H129" s="213">
        <v>1071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128</v>
      </c>
      <c r="AU129" s="219" t="s">
        <v>88</v>
      </c>
      <c r="AV129" s="15" t="s">
        <v>126</v>
      </c>
      <c r="AW129" s="15" t="s">
        <v>37</v>
      </c>
      <c r="AX129" s="15" t="s">
        <v>86</v>
      </c>
      <c r="AY129" s="219" t="s">
        <v>120</v>
      </c>
    </row>
    <row r="130" spans="1:65" s="2" customFormat="1" ht="24.15" customHeight="1">
      <c r="A130" s="35"/>
      <c r="B130" s="36"/>
      <c r="C130" s="174" t="s">
        <v>205</v>
      </c>
      <c r="D130" s="174" t="s">
        <v>122</v>
      </c>
      <c r="E130" s="175" t="s">
        <v>206</v>
      </c>
      <c r="F130" s="176" t="s">
        <v>207</v>
      </c>
      <c r="G130" s="177" t="s">
        <v>125</v>
      </c>
      <c r="H130" s="178">
        <v>1071</v>
      </c>
      <c r="I130" s="179"/>
      <c r="J130" s="180">
        <f>ROUND(I130*H130,2)</f>
        <v>0</v>
      </c>
      <c r="K130" s="176" t="s">
        <v>136</v>
      </c>
      <c r="L130" s="40"/>
      <c r="M130" s="181" t="s">
        <v>28</v>
      </c>
      <c r="N130" s="182" t="s">
        <v>49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126</v>
      </c>
      <c r="AT130" s="185" t="s">
        <v>122</v>
      </c>
      <c r="AU130" s="185" t="s">
        <v>88</v>
      </c>
      <c r="AY130" s="18" t="s">
        <v>120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86</v>
      </c>
      <c r="BK130" s="186">
        <f>ROUND(I130*H130,2)</f>
        <v>0</v>
      </c>
      <c r="BL130" s="18" t="s">
        <v>126</v>
      </c>
      <c r="BM130" s="185" t="s">
        <v>208</v>
      </c>
    </row>
    <row r="131" spans="1:65" s="2" customFormat="1" ht="10.199999999999999">
      <c r="A131" s="35"/>
      <c r="B131" s="36"/>
      <c r="C131" s="37"/>
      <c r="D131" s="220" t="s">
        <v>138</v>
      </c>
      <c r="E131" s="37"/>
      <c r="F131" s="221" t="s">
        <v>209</v>
      </c>
      <c r="G131" s="37"/>
      <c r="H131" s="37"/>
      <c r="I131" s="222"/>
      <c r="J131" s="37"/>
      <c r="K131" s="37"/>
      <c r="L131" s="40"/>
      <c r="M131" s="223"/>
      <c r="N131" s="22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138</v>
      </c>
      <c r="AU131" s="18" t="s">
        <v>88</v>
      </c>
    </row>
    <row r="132" spans="1:65" s="13" customFormat="1" ht="10.199999999999999">
      <c r="B132" s="187"/>
      <c r="C132" s="188"/>
      <c r="D132" s="189" t="s">
        <v>128</v>
      </c>
      <c r="E132" s="190" t="s">
        <v>28</v>
      </c>
      <c r="F132" s="191" t="s">
        <v>210</v>
      </c>
      <c r="G132" s="188"/>
      <c r="H132" s="192">
        <v>1071</v>
      </c>
      <c r="I132" s="193"/>
      <c r="J132" s="188"/>
      <c r="K132" s="188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128</v>
      </c>
      <c r="AU132" s="198" t="s">
        <v>88</v>
      </c>
      <c r="AV132" s="13" t="s">
        <v>88</v>
      </c>
      <c r="AW132" s="13" t="s">
        <v>37</v>
      </c>
      <c r="AX132" s="13" t="s">
        <v>78</v>
      </c>
      <c r="AY132" s="198" t="s">
        <v>120</v>
      </c>
    </row>
    <row r="133" spans="1:65" s="14" customFormat="1" ht="10.199999999999999">
      <c r="B133" s="199"/>
      <c r="C133" s="200"/>
      <c r="D133" s="189" t="s">
        <v>128</v>
      </c>
      <c r="E133" s="201" t="s">
        <v>28</v>
      </c>
      <c r="F133" s="202" t="s">
        <v>211</v>
      </c>
      <c r="G133" s="200"/>
      <c r="H133" s="201" t="s">
        <v>28</v>
      </c>
      <c r="I133" s="203"/>
      <c r="J133" s="200"/>
      <c r="K133" s="200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128</v>
      </c>
      <c r="AU133" s="208" t="s">
        <v>88</v>
      </c>
      <c r="AV133" s="14" t="s">
        <v>86</v>
      </c>
      <c r="AW133" s="14" t="s">
        <v>37</v>
      </c>
      <c r="AX133" s="14" t="s">
        <v>78</v>
      </c>
      <c r="AY133" s="208" t="s">
        <v>120</v>
      </c>
    </row>
    <row r="134" spans="1:65" s="15" customFormat="1" ht="10.199999999999999">
      <c r="B134" s="209"/>
      <c r="C134" s="210"/>
      <c r="D134" s="189" t="s">
        <v>128</v>
      </c>
      <c r="E134" s="211" t="s">
        <v>28</v>
      </c>
      <c r="F134" s="212" t="s">
        <v>131</v>
      </c>
      <c r="G134" s="210"/>
      <c r="H134" s="213">
        <v>1071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128</v>
      </c>
      <c r="AU134" s="219" t="s">
        <v>88</v>
      </c>
      <c r="AV134" s="15" t="s">
        <v>126</v>
      </c>
      <c r="AW134" s="15" t="s">
        <v>37</v>
      </c>
      <c r="AX134" s="15" t="s">
        <v>86</v>
      </c>
      <c r="AY134" s="219" t="s">
        <v>120</v>
      </c>
    </row>
    <row r="135" spans="1:65" s="2" customFormat="1" ht="16.5" customHeight="1">
      <c r="A135" s="35"/>
      <c r="B135" s="36"/>
      <c r="C135" s="225" t="s">
        <v>212</v>
      </c>
      <c r="D135" s="225" t="s">
        <v>213</v>
      </c>
      <c r="E135" s="226" t="s">
        <v>214</v>
      </c>
      <c r="F135" s="227" t="s">
        <v>215</v>
      </c>
      <c r="G135" s="228" t="s">
        <v>216</v>
      </c>
      <c r="H135" s="229">
        <v>21.42</v>
      </c>
      <c r="I135" s="230"/>
      <c r="J135" s="231">
        <f>ROUND(I135*H135,2)</f>
        <v>0</v>
      </c>
      <c r="K135" s="227" t="s">
        <v>136</v>
      </c>
      <c r="L135" s="232"/>
      <c r="M135" s="233" t="s">
        <v>28</v>
      </c>
      <c r="N135" s="234" t="s">
        <v>49</v>
      </c>
      <c r="O135" s="65"/>
      <c r="P135" s="183">
        <f>O135*H135</f>
        <v>0</v>
      </c>
      <c r="Q135" s="183">
        <v>1E-3</v>
      </c>
      <c r="R135" s="183">
        <f>Q135*H135</f>
        <v>2.1420000000000002E-2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150</v>
      </c>
      <c r="AT135" s="185" t="s">
        <v>213</v>
      </c>
      <c r="AU135" s="185" t="s">
        <v>88</v>
      </c>
      <c r="AY135" s="18" t="s">
        <v>120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86</v>
      </c>
      <c r="BK135" s="186">
        <f>ROUND(I135*H135,2)</f>
        <v>0</v>
      </c>
      <c r="BL135" s="18" t="s">
        <v>126</v>
      </c>
      <c r="BM135" s="185" t="s">
        <v>217</v>
      </c>
    </row>
    <row r="136" spans="1:65" s="13" customFormat="1" ht="10.199999999999999">
      <c r="B136" s="187"/>
      <c r="C136" s="188"/>
      <c r="D136" s="189" t="s">
        <v>128</v>
      </c>
      <c r="E136" s="188"/>
      <c r="F136" s="191" t="s">
        <v>218</v>
      </c>
      <c r="G136" s="188"/>
      <c r="H136" s="192">
        <v>21.42</v>
      </c>
      <c r="I136" s="193"/>
      <c r="J136" s="188"/>
      <c r="K136" s="188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128</v>
      </c>
      <c r="AU136" s="198" t="s">
        <v>88</v>
      </c>
      <c r="AV136" s="13" t="s">
        <v>88</v>
      </c>
      <c r="AW136" s="13" t="s">
        <v>4</v>
      </c>
      <c r="AX136" s="13" t="s">
        <v>86</v>
      </c>
      <c r="AY136" s="198" t="s">
        <v>120</v>
      </c>
    </row>
    <row r="137" spans="1:65" s="2" customFormat="1" ht="16.5" customHeight="1">
      <c r="A137" s="35"/>
      <c r="B137" s="36"/>
      <c r="C137" s="225" t="s">
        <v>219</v>
      </c>
      <c r="D137" s="225" t="s">
        <v>213</v>
      </c>
      <c r="E137" s="226" t="s">
        <v>220</v>
      </c>
      <c r="F137" s="227" t="s">
        <v>221</v>
      </c>
      <c r="G137" s="228" t="s">
        <v>191</v>
      </c>
      <c r="H137" s="229">
        <v>21.42</v>
      </c>
      <c r="I137" s="230"/>
      <c r="J137" s="231">
        <f>ROUND(I137*H137,2)</f>
        <v>0</v>
      </c>
      <c r="K137" s="227" t="s">
        <v>136</v>
      </c>
      <c r="L137" s="232"/>
      <c r="M137" s="233" t="s">
        <v>28</v>
      </c>
      <c r="N137" s="234" t="s">
        <v>49</v>
      </c>
      <c r="O137" s="65"/>
      <c r="P137" s="183">
        <f>O137*H137</f>
        <v>0</v>
      </c>
      <c r="Q137" s="183">
        <v>0.21</v>
      </c>
      <c r="R137" s="183">
        <f>Q137*H137</f>
        <v>4.4981999999999998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150</v>
      </c>
      <c r="AT137" s="185" t="s">
        <v>213</v>
      </c>
      <c r="AU137" s="185" t="s">
        <v>88</v>
      </c>
      <c r="AY137" s="18" t="s">
        <v>120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86</v>
      </c>
      <c r="BK137" s="186">
        <f>ROUND(I137*H137,2)</f>
        <v>0</v>
      </c>
      <c r="BL137" s="18" t="s">
        <v>126</v>
      </c>
      <c r="BM137" s="185" t="s">
        <v>222</v>
      </c>
    </row>
    <row r="138" spans="1:65" s="13" customFormat="1" ht="10.199999999999999">
      <c r="B138" s="187"/>
      <c r="C138" s="188"/>
      <c r="D138" s="189" t="s">
        <v>128</v>
      </c>
      <c r="E138" s="188"/>
      <c r="F138" s="191" t="s">
        <v>218</v>
      </c>
      <c r="G138" s="188"/>
      <c r="H138" s="192">
        <v>21.42</v>
      </c>
      <c r="I138" s="193"/>
      <c r="J138" s="188"/>
      <c r="K138" s="188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128</v>
      </c>
      <c r="AU138" s="198" t="s">
        <v>88</v>
      </c>
      <c r="AV138" s="13" t="s">
        <v>88</v>
      </c>
      <c r="AW138" s="13" t="s">
        <v>4</v>
      </c>
      <c r="AX138" s="13" t="s">
        <v>86</v>
      </c>
      <c r="AY138" s="198" t="s">
        <v>120</v>
      </c>
    </row>
    <row r="139" spans="1:65" s="2" customFormat="1" ht="24.15" customHeight="1">
      <c r="A139" s="35"/>
      <c r="B139" s="36"/>
      <c r="C139" s="174" t="s">
        <v>223</v>
      </c>
      <c r="D139" s="174" t="s">
        <v>122</v>
      </c>
      <c r="E139" s="175" t="s">
        <v>224</v>
      </c>
      <c r="F139" s="176" t="s">
        <v>225</v>
      </c>
      <c r="G139" s="177" t="s">
        <v>135</v>
      </c>
      <c r="H139" s="178">
        <v>7</v>
      </c>
      <c r="I139" s="179"/>
      <c r="J139" s="180">
        <f>ROUND(I139*H139,2)</f>
        <v>0</v>
      </c>
      <c r="K139" s="176" t="s">
        <v>136</v>
      </c>
      <c r="L139" s="40"/>
      <c r="M139" s="181" t="s">
        <v>28</v>
      </c>
      <c r="N139" s="182" t="s">
        <v>49</v>
      </c>
      <c r="O139" s="65"/>
      <c r="P139" s="183">
        <f>O139*H139</f>
        <v>0</v>
      </c>
      <c r="Q139" s="183">
        <v>1.281E-2</v>
      </c>
      <c r="R139" s="183">
        <f>Q139*H139</f>
        <v>8.967E-2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126</v>
      </c>
      <c r="AT139" s="185" t="s">
        <v>122</v>
      </c>
      <c r="AU139" s="185" t="s">
        <v>88</v>
      </c>
      <c r="AY139" s="18" t="s">
        <v>120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86</v>
      </c>
      <c r="BK139" s="186">
        <f>ROUND(I139*H139,2)</f>
        <v>0</v>
      </c>
      <c r="BL139" s="18" t="s">
        <v>126</v>
      </c>
      <c r="BM139" s="185" t="s">
        <v>226</v>
      </c>
    </row>
    <row r="140" spans="1:65" s="2" customFormat="1" ht="10.199999999999999">
      <c r="A140" s="35"/>
      <c r="B140" s="36"/>
      <c r="C140" s="37"/>
      <c r="D140" s="220" t="s">
        <v>138</v>
      </c>
      <c r="E140" s="37"/>
      <c r="F140" s="221" t="s">
        <v>227</v>
      </c>
      <c r="G140" s="37"/>
      <c r="H140" s="37"/>
      <c r="I140" s="222"/>
      <c r="J140" s="37"/>
      <c r="K140" s="37"/>
      <c r="L140" s="40"/>
      <c r="M140" s="223"/>
      <c r="N140" s="224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138</v>
      </c>
      <c r="AU140" s="18" t="s">
        <v>88</v>
      </c>
    </row>
    <row r="141" spans="1:65" s="12" customFormat="1" ht="22.8" customHeight="1">
      <c r="B141" s="158"/>
      <c r="C141" s="159"/>
      <c r="D141" s="160" t="s">
        <v>77</v>
      </c>
      <c r="E141" s="172" t="s">
        <v>228</v>
      </c>
      <c r="F141" s="172" t="s">
        <v>229</v>
      </c>
      <c r="G141" s="159"/>
      <c r="H141" s="159"/>
      <c r="I141" s="162"/>
      <c r="J141" s="173">
        <f>BK141</f>
        <v>0</v>
      </c>
      <c r="K141" s="159"/>
      <c r="L141" s="164"/>
      <c r="M141" s="165"/>
      <c r="N141" s="166"/>
      <c r="O141" s="166"/>
      <c r="P141" s="167">
        <f>SUM(P142:P143)</f>
        <v>0</v>
      </c>
      <c r="Q141" s="166"/>
      <c r="R141" s="167">
        <f>SUM(R142:R143)</f>
        <v>0</v>
      </c>
      <c r="S141" s="166"/>
      <c r="T141" s="168">
        <f>SUM(T142:T143)</f>
        <v>0</v>
      </c>
      <c r="AR141" s="169" t="s">
        <v>86</v>
      </c>
      <c r="AT141" s="170" t="s">
        <v>77</v>
      </c>
      <c r="AU141" s="170" t="s">
        <v>86</v>
      </c>
      <c r="AY141" s="169" t="s">
        <v>120</v>
      </c>
      <c r="BK141" s="171">
        <f>SUM(BK142:BK143)</f>
        <v>0</v>
      </c>
    </row>
    <row r="142" spans="1:65" s="2" customFormat="1" ht="16.5" customHeight="1">
      <c r="A142" s="35"/>
      <c r="B142" s="36"/>
      <c r="C142" s="174" t="s">
        <v>230</v>
      </c>
      <c r="D142" s="174" t="s">
        <v>122</v>
      </c>
      <c r="E142" s="175" t="s">
        <v>231</v>
      </c>
      <c r="F142" s="176" t="s">
        <v>232</v>
      </c>
      <c r="G142" s="177" t="s">
        <v>233</v>
      </c>
      <c r="H142" s="178">
        <v>4.609</v>
      </c>
      <c r="I142" s="179"/>
      <c r="J142" s="180">
        <f>ROUND(I142*H142,2)</f>
        <v>0</v>
      </c>
      <c r="K142" s="176" t="s">
        <v>136</v>
      </c>
      <c r="L142" s="40"/>
      <c r="M142" s="181" t="s">
        <v>28</v>
      </c>
      <c r="N142" s="182" t="s">
        <v>49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126</v>
      </c>
      <c r="AT142" s="185" t="s">
        <v>122</v>
      </c>
      <c r="AU142" s="185" t="s">
        <v>88</v>
      </c>
      <c r="AY142" s="18" t="s">
        <v>120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86</v>
      </c>
      <c r="BK142" s="186">
        <f>ROUND(I142*H142,2)</f>
        <v>0</v>
      </c>
      <c r="BL142" s="18" t="s">
        <v>126</v>
      </c>
      <c r="BM142" s="185" t="s">
        <v>234</v>
      </c>
    </row>
    <row r="143" spans="1:65" s="2" customFormat="1" ht="10.199999999999999">
      <c r="A143" s="35"/>
      <c r="B143" s="36"/>
      <c r="C143" s="37"/>
      <c r="D143" s="220" t="s">
        <v>138</v>
      </c>
      <c r="E143" s="37"/>
      <c r="F143" s="221" t="s">
        <v>235</v>
      </c>
      <c r="G143" s="37"/>
      <c r="H143" s="37"/>
      <c r="I143" s="222"/>
      <c r="J143" s="37"/>
      <c r="K143" s="37"/>
      <c r="L143" s="40"/>
      <c r="M143" s="235"/>
      <c r="N143" s="236"/>
      <c r="O143" s="237"/>
      <c r="P143" s="237"/>
      <c r="Q143" s="237"/>
      <c r="R143" s="237"/>
      <c r="S143" s="237"/>
      <c r="T143" s="238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138</v>
      </c>
      <c r="AU143" s="18" t="s">
        <v>88</v>
      </c>
    </row>
    <row r="144" spans="1:65" s="2" customFormat="1" ht="6.9" customHeight="1">
      <c r="A144" s="35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0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algorithmName="SHA-512" hashValue="BgeWNi/Rly7/Hivu4OhDkbXFlVxQrRt/10xlpiuhmbnB7iM1OA+5Skke4Earp9uChjBPkv1Eeh7AKKgRZVZ5Hw==" saltValue="WgwTDoyvZQ3lOhQtwuwfKdiXG16/pKo3B8aijeybFcKv6tj/I5JS8OaHE+RZuSS25MCZD67nLRHz+ifJ6An/GQ==" spinCount="100000" sheet="1" objects="1" scenarios="1" formatColumns="0" formatRows="0" autoFilter="0"/>
  <autoFilter ref="C81:K14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0" r:id="rId1"/>
    <hyperlink ref="F92" r:id="rId2"/>
    <hyperlink ref="F94" r:id="rId3"/>
    <hyperlink ref="F96" r:id="rId4"/>
    <hyperlink ref="F101" r:id="rId5"/>
    <hyperlink ref="F103" r:id="rId6"/>
    <hyperlink ref="F105" r:id="rId7"/>
    <hyperlink ref="F107" r:id="rId8"/>
    <hyperlink ref="F111" r:id="rId9"/>
    <hyperlink ref="F115" r:id="rId10"/>
    <hyperlink ref="F126" r:id="rId11"/>
    <hyperlink ref="F131" r:id="rId12"/>
    <hyperlink ref="F140" r:id="rId13"/>
    <hyperlink ref="F143" r:id="rId1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91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88</v>
      </c>
    </row>
    <row r="4" spans="1:46" s="1" customFormat="1" ht="24.9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4" t="str">
        <f>'Rekapitulace stavby'!K6</f>
        <v>Karlovy Vary, ulice Třeboňská - rekonstrukce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236</v>
      </c>
      <c r="F9" s="367"/>
      <c r="G9" s="367"/>
      <c r="H9" s="36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28. 2. 2023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27</v>
      </c>
      <c r="J23" s="108" t="s">
        <v>39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40</v>
      </c>
      <c r="F24" s="35"/>
      <c r="G24" s="35"/>
      <c r="H24" s="35"/>
      <c r="I24" s="106" t="s">
        <v>30</v>
      </c>
      <c r="J24" s="108" t="s">
        <v>41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42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0" t="s">
        <v>28</v>
      </c>
      <c r="F27" s="370"/>
      <c r="G27" s="370"/>
      <c r="H27" s="37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44</v>
      </c>
      <c r="E30" s="35"/>
      <c r="F30" s="35"/>
      <c r="G30" s="35"/>
      <c r="H30" s="35"/>
      <c r="I30" s="35"/>
      <c r="J30" s="115">
        <f>ROUND(J89,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46</v>
      </c>
      <c r="G32" s="35"/>
      <c r="H32" s="35"/>
      <c r="I32" s="116" t="s">
        <v>45</v>
      </c>
      <c r="J32" s="116" t="s">
        <v>47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48</v>
      </c>
      <c r="E33" s="106" t="s">
        <v>49</v>
      </c>
      <c r="F33" s="118">
        <f>ROUND((SUM(BE89:BE526)),  2)</f>
        <v>0</v>
      </c>
      <c r="G33" s="35"/>
      <c r="H33" s="35"/>
      <c r="I33" s="119">
        <v>0.21</v>
      </c>
      <c r="J33" s="118">
        <f>ROUND(((SUM(BE89:BE526))*I33),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50</v>
      </c>
      <c r="F34" s="118">
        <f>ROUND((SUM(BF89:BF526)),  2)</f>
        <v>0</v>
      </c>
      <c r="G34" s="35"/>
      <c r="H34" s="35"/>
      <c r="I34" s="119">
        <v>0.15</v>
      </c>
      <c r="J34" s="118">
        <f>ROUND(((SUM(BF89:BF526))*I34),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51</v>
      </c>
      <c r="F35" s="118">
        <f>ROUND((SUM(BG89:BG526)),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52</v>
      </c>
      <c r="F36" s="118">
        <f>ROUND((SUM(BH89:BH526)),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53</v>
      </c>
      <c r="F37" s="118">
        <f>ROUND((SUM(BI89:BI526)),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54</v>
      </c>
      <c r="E39" s="122"/>
      <c r="F39" s="122"/>
      <c r="G39" s="123" t="s">
        <v>55</v>
      </c>
      <c r="H39" s="124" t="s">
        <v>56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1" t="str">
        <f>E7</f>
        <v>Karlovy Vary, ulice Třeboňská - rekonstrukce</v>
      </c>
      <c r="F48" s="372"/>
      <c r="G48" s="372"/>
      <c r="H48" s="37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3" t="str">
        <f>E9</f>
        <v>SKA3901 - Rekonstrukce - ulice Třeboňská</v>
      </c>
      <c r="F50" s="373"/>
      <c r="G50" s="373"/>
      <c r="H50" s="37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 xml:space="preserve"> </v>
      </c>
      <c r="G52" s="37"/>
      <c r="H52" s="37"/>
      <c r="I52" s="30" t="s">
        <v>24</v>
      </c>
      <c r="J52" s="60" t="str">
        <f>IF(J12="","",J12)</f>
        <v>28. 2. 2023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26</v>
      </c>
      <c r="D54" s="37"/>
      <c r="E54" s="37"/>
      <c r="F54" s="28" t="str">
        <f>E15</f>
        <v>Statutární město Karlovy Vary</v>
      </c>
      <c r="G54" s="37"/>
      <c r="H54" s="37"/>
      <c r="I54" s="30" t="s">
        <v>33</v>
      </c>
      <c r="J54" s="33" t="str">
        <f>E21</f>
        <v>Projekční kancelář Ing.Škubalová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Straka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76</v>
      </c>
      <c r="D59" s="37"/>
      <c r="E59" s="37"/>
      <c r="F59" s="37"/>
      <c r="G59" s="37"/>
      <c r="H59" s="37"/>
      <c r="I59" s="37"/>
      <c r="J59" s="78">
        <f>J89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101</v>
      </c>
    </row>
    <row r="60" spans="1:47" s="9" customFormat="1" ht="24.9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J90</f>
        <v>0</v>
      </c>
      <c r="K60" s="136"/>
      <c r="L60" s="140"/>
    </row>
    <row r="61" spans="1:47" s="10" customFormat="1" ht="19.95" customHeight="1">
      <c r="B61" s="141"/>
      <c r="C61" s="142"/>
      <c r="D61" s="143" t="s">
        <v>103</v>
      </c>
      <c r="E61" s="144"/>
      <c r="F61" s="144"/>
      <c r="G61" s="144"/>
      <c r="H61" s="144"/>
      <c r="I61" s="144"/>
      <c r="J61" s="145">
        <f>J91</f>
        <v>0</v>
      </c>
      <c r="K61" s="142"/>
      <c r="L61" s="146"/>
    </row>
    <row r="62" spans="1:47" s="10" customFormat="1" ht="19.95" customHeight="1">
      <c r="B62" s="141"/>
      <c r="C62" s="142"/>
      <c r="D62" s="143" t="s">
        <v>237</v>
      </c>
      <c r="E62" s="144"/>
      <c r="F62" s="144"/>
      <c r="G62" s="144"/>
      <c r="H62" s="144"/>
      <c r="I62" s="144"/>
      <c r="J62" s="145">
        <f>J242</f>
        <v>0</v>
      </c>
      <c r="K62" s="142"/>
      <c r="L62" s="146"/>
    </row>
    <row r="63" spans="1:47" s="10" customFormat="1" ht="19.95" customHeight="1">
      <c r="B63" s="141"/>
      <c r="C63" s="142"/>
      <c r="D63" s="143" t="s">
        <v>238</v>
      </c>
      <c r="E63" s="144"/>
      <c r="F63" s="144"/>
      <c r="G63" s="144"/>
      <c r="H63" s="144"/>
      <c r="I63" s="144"/>
      <c r="J63" s="145">
        <f>J250</f>
        <v>0</v>
      </c>
      <c r="K63" s="142"/>
      <c r="L63" s="146"/>
    </row>
    <row r="64" spans="1:47" s="10" customFormat="1" ht="19.95" customHeight="1">
      <c r="B64" s="141"/>
      <c r="C64" s="142"/>
      <c r="D64" s="143" t="s">
        <v>239</v>
      </c>
      <c r="E64" s="144"/>
      <c r="F64" s="144"/>
      <c r="G64" s="144"/>
      <c r="H64" s="144"/>
      <c r="I64" s="144"/>
      <c r="J64" s="145">
        <f>J258</f>
        <v>0</v>
      </c>
      <c r="K64" s="142"/>
      <c r="L64" s="146"/>
    </row>
    <row r="65" spans="1:31" s="10" customFormat="1" ht="19.95" customHeight="1">
      <c r="B65" s="141"/>
      <c r="C65" s="142"/>
      <c r="D65" s="143" t="s">
        <v>240</v>
      </c>
      <c r="E65" s="144"/>
      <c r="F65" s="144"/>
      <c r="G65" s="144"/>
      <c r="H65" s="144"/>
      <c r="I65" s="144"/>
      <c r="J65" s="145">
        <f>J264</f>
        <v>0</v>
      </c>
      <c r="K65" s="142"/>
      <c r="L65" s="146"/>
    </row>
    <row r="66" spans="1:31" s="10" customFormat="1" ht="19.95" customHeight="1">
      <c r="B66" s="141"/>
      <c r="C66" s="142"/>
      <c r="D66" s="143" t="s">
        <v>241</v>
      </c>
      <c r="E66" s="144"/>
      <c r="F66" s="144"/>
      <c r="G66" s="144"/>
      <c r="H66" s="144"/>
      <c r="I66" s="144"/>
      <c r="J66" s="145">
        <f>J374</f>
        <v>0</v>
      </c>
      <c r="K66" s="142"/>
      <c r="L66" s="146"/>
    </row>
    <row r="67" spans="1:31" s="10" customFormat="1" ht="19.95" customHeight="1">
      <c r="B67" s="141"/>
      <c r="C67" s="142"/>
      <c r="D67" s="143" t="s">
        <v>242</v>
      </c>
      <c r="E67" s="144"/>
      <c r="F67" s="144"/>
      <c r="G67" s="144"/>
      <c r="H67" s="144"/>
      <c r="I67" s="144"/>
      <c r="J67" s="145">
        <f>J406</f>
        <v>0</v>
      </c>
      <c r="K67" s="142"/>
      <c r="L67" s="146"/>
    </row>
    <row r="68" spans="1:31" s="10" customFormat="1" ht="19.95" customHeight="1">
      <c r="B68" s="141"/>
      <c r="C68" s="142"/>
      <c r="D68" s="143" t="s">
        <v>243</v>
      </c>
      <c r="E68" s="144"/>
      <c r="F68" s="144"/>
      <c r="G68" s="144"/>
      <c r="H68" s="144"/>
      <c r="I68" s="144"/>
      <c r="J68" s="145">
        <f>J466</f>
        <v>0</v>
      </c>
      <c r="K68" s="142"/>
      <c r="L68" s="146"/>
    </row>
    <row r="69" spans="1:31" s="10" customFormat="1" ht="19.95" customHeight="1">
      <c r="B69" s="141"/>
      <c r="C69" s="142"/>
      <c r="D69" s="143" t="s">
        <v>104</v>
      </c>
      <c r="E69" s="144"/>
      <c r="F69" s="144"/>
      <c r="G69" s="144"/>
      <c r="H69" s="144"/>
      <c r="I69" s="144"/>
      <c r="J69" s="145">
        <f>J524</f>
        <v>0</v>
      </c>
      <c r="K69" s="142"/>
      <c r="L69" s="146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" customHeight="1">
      <c r="A76" s="35"/>
      <c r="B76" s="36"/>
      <c r="C76" s="24" t="s">
        <v>105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71" t="str">
        <f>E7</f>
        <v>Karlovy Vary, ulice Třeboňská - rekonstrukce</v>
      </c>
      <c r="F79" s="372"/>
      <c r="G79" s="372"/>
      <c r="H79" s="372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96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43" t="str">
        <f>E9</f>
        <v>SKA3901 - Rekonstrukce - ulice Třeboňská</v>
      </c>
      <c r="F81" s="373"/>
      <c r="G81" s="373"/>
      <c r="H81" s="373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22</v>
      </c>
      <c r="D83" s="37"/>
      <c r="E83" s="37"/>
      <c r="F83" s="28" t="str">
        <f>F12</f>
        <v xml:space="preserve"> </v>
      </c>
      <c r="G83" s="37"/>
      <c r="H83" s="37"/>
      <c r="I83" s="30" t="s">
        <v>24</v>
      </c>
      <c r="J83" s="60" t="str">
        <f>IF(J12="","",J12)</f>
        <v>28. 2. 2023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65" customHeight="1">
      <c r="A85" s="35"/>
      <c r="B85" s="36"/>
      <c r="C85" s="30" t="s">
        <v>26</v>
      </c>
      <c r="D85" s="37"/>
      <c r="E85" s="37"/>
      <c r="F85" s="28" t="str">
        <f>E15</f>
        <v>Statutární město Karlovy Vary</v>
      </c>
      <c r="G85" s="37"/>
      <c r="H85" s="37"/>
      <c r="I85" s="30" t="s">
        <v>33</v>
      </c>
      <c r="J85" s="33" t="str">
        <f>E21</f>
        <v>Projekční kancelář Ing.Škubalová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15" customHeight="1">
      <c r="A86" s="35"/>
      <c r="B86" s="36"/>
      <c r="C86" s="30" t="s">
        <v>31</v>
      </c>
      <c r="D86" s="37"/>
      <c r="E86" s="37"/>
      <c r="F86" s="28" t="str">
        <f>IF(E18="","",E18)</f>
        <v>Vyplň údaj</v>
      </c>
      <c r="G86" s="37"/>
      <c r="H86" s="37"/>
      <c r="I86" s="30" t="s">
        <v>38</v>
      </c>
      <c r="J86" s="33" t="str">
        <f>E24</f>
        <v>Straka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47"/>
      <c r="B88" s="148"/>
      <c r="C88" s="149" t="s">
        <v>106</v>
      </c>
      <c r="D88" s="150" t="s">
        <v>63</v>
      </c>
      <c r="E88" s="150" t="s">
        <v>59</v>
      </c>
      <c r="F88" s="150" t="s">
        <v>60</v>
      </c>
      <c r="G88" s="150" t="s">
        <v>107</v>
      </c>
      <c r="H88" s="150" t="s">
        <v>108</v>
      </c>
      <c r="I88" s="150" t="s">
        <v>109</v>
      </c>
      <c r="J88" s="150" t="s">
        <v>100</v>
      </c>
      <c r="K88" s="151" t="s">
        <v>110</v>
      </c>
      <c r="L88" s="152"/>
      <c r="M88" s="69" t="s">
        <v>28</v>
      </c>
      <c r="N88" s="70" t="s">
        <v>48</v>
      </c>
      <c r="O88" s="70" t="s">
        <v>111</v>
      </c>
      <c r="P88" s="70" t="s">
        <v>112</v>
      </c>
      <c r="Q88" s="70" t="s">
        <v>113</v>
      </c>
      <c r="R88" s="70" t="s">
        <v>114</v>
      </c>
      <c r="S88" s="70" t="s">
        <v>115</v>
      </c>
      <c r="T88" s="71" t="s">
        <v>116</v>
      </c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</row>
    <row r="89" spans="1:65" s="2" customFormat="1" ht="22.8" customHeight="1">
      <c r="A89" s="35"/>
      <c r="B89" s="36"/>
      <c r="C89" s="76" t="s">
        <v>117</v>
      </c>
      <c r="D89" s="37"/>
      <c r="E89" s="37"/>
      <c r="F89" s="37"/>
      <c r="G89" s="37"/>
      <c r="H89" s="37"/>
      <c r="I89" s="37"/>
      <c r="J89" s="153">
        <f>BK89</f>
        <v>0</v>
      </c>
      <c r="K89" s="37"/>
      <c r="L89" s="40"/>
      <c r="M89" s="72"/>
      <c r="N89" s="154"/>
      <c r="O89" s="73"/>
      <c r="P89" s="155">
        <f>P90</f>
        <v>0</v>
      </c>
      <c r="Q89" s="73"/>
      <c r="R89" s="155">
        <f>R90</f>
        <v>533.0721850000001</v>
      </c>
      <c r="S89" s="73"/>
      <c r="T89" s="156">
        <f>T90</f>
        <v>1912.6099999999997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77</v>
      </c>
      <c r="AU89" s="18" t="s">
        <v>101</v>
      </c>
      <c r="BK89" s="157">
        <f>BK90</f>
        <v>0</v>
      </c>
    </row>
    <row r="90" spans="1:65" s="12" customFormat="1" ht="25.95" customHeight="1">
      <c r="B90" s="158"/>
      <c r="C90" s="159"/>
      <c r="D90" s="160" t="s">
        <v>77</v>
      </c>
      <c r="E90" s="161" t="s">
        <v>118</v>
      </c>
      <c r="F90" s="161" t="s">
        <v>119</v>
      </c>
      <c r="G90" s="159"/>
      <c r="H90" s="159"/>
      <c r="I90" s="162"/>
      <c r="J90" s="163">
        <f>BK90</f>
        <v>0</v>
      </c>
      <c r="K90" s="159"/>
      <c r="L90" s="164"/>
      <c r="M90" s="165"/>
      <c r="N90" s="166"/>
      <c r="O90" s="166"/>
      <c r="P90" s="167">
        <f>P91+P242+P250+P258+P264+P374+P406+P466+P524</f>
        <v>0</v>
      </c>
      <c r="Q90" s="166"/>
      <c r="R90" s="167">
        <f>R91+R242+R250+R258+R264+R374+R406+R466+R524</f>
        <v>533.0721850000001</v>
      </c>
      <c r="S90" s="166"/>
      <c r="T90" s="168">
        <f>T91+T242+T250+T258+T264+T374+T406+T466+T524</f>
        <v>1912.6099999999997</v>
      </c>
      <c r="AR90" s="169" t="s">
        <v>86</v>
      </c>
      <c r="AT90" s="170" t="s">
        <v>77</v>
      </c>
      <c r="AU90" s="170" t="s">
        <v>78</v>
      </c>
      <c r="AY90" s="169" t="s">
        <v>120</v>
      </c>
      <c r="BK90" s="171">
        <f>BK91+BK242+BK250+BK258+BK264+BK374+BK406+BK466+BK524</f>
        <v>0</v>
      </c>
    </row>
    <row r="91" spans="1:65" s="12" customFormat="1" ht="22.8" customHeight="1">
      <c r="B91" s="158"/>
      <c r="C91" s="159"/>
      <c r="D91" s="160" t="s">
        <v>77</v>
      </c>
      <c r="E91" s="172" t="s">
        <v>86</v>
      </c>
      <c r="F91" s="172" t="s">
        <v>121</v>
      </c>
      <c r="G91" s="159"/>
      <c r="H91" s="159"/>
      <c r="I91" s="162"/>
      <c r="J91" s="173">
        <f>BK91</f>
        <v>0</v>
      </c>
      <c r="K91" s="159"/>
      <c r="L91" s="164"/>
      <c r="M91" s="165"/>
      <c r="N91" s="166"/>
      <c r="O91" s="166"/>
      <c r="P91" s="167">
        <f>SUM(P92:P241)</f>
        <v>0</v>
      </c>
      <c r="Q91" s="166"/>
      <c r="R91" s="167">
        <f>SUM(R92:R241)</f>
        <v>61.551300000000005</v>
      </c>
      <c r="S91" s="166"/>
      <c r="T91" s="168">
        <f>SUM(T92:T241)</f>
        <v>1912.6099999999997</v>
      </c>
      <c r="AR91" s="169" t="s">
        <v>86</v>
      </c>
      <c r="AT91" s="170" t="s">
        <v>77</v>
      </c>
      <c r="AU91" s="170" t="s">
        <v>86</v>
      </c>
      <c r="AY91" s="169" t="s">
        <v>120</v>
      </c>
      <c r="BK91" s="171">
        <f>SUM(BK92:BK241)</f>
        <v>0</v>
      </c>
    </row>
    <row r="92" spans="1:65" s="2" customFormat="1" ht="37.799999999999997" customHeight="1">
      <c r="A92" s="35"/>
      <c r="B92" s="36"/>
      <c r="C92" s="174" t="s">
        <v>86</v>
      </c>
      <c r="D92" s="174" t="s">
        <v>122</v>
      </c>
      <c r="E92" s="175" t="s">
        <v>244</v>
      </c>
      <c r="F92" s="176" t="s">
        <v>245</v>
      </c>
      <c r="G92" s="177" t="s">
        <v>125</v>
      </c>
      <c r="H92" s="178">
        <v>32</v>
      </c>
      <c r="I92" s="179"/>
      <c r="J92" s="180">
        <f>ROUND(I92*H92,2)</f>
        <v>0</v>
      </c>
      <c r="K92" s="176" t="s">
        <v>136</v>
      </c>
      <c r="L92" s="40"/>
      <c r="M92" s="181" t="s">
        <v>28</v>
      </c>
      <c r="N92" s="182" t="s">
        <v>49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0.26</v>
      </c>
      <c r="T92" s="184">
        <f>S92*H92</f>
        <v>8.32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126</v>
      </c>
      <c r="AT92" s="185" t="s">
        <v>122</v>
      </c>
      <c r="AU92" s="185" t="s">
        <v>88</v>
      </c>
      <c r="AY92" s="18" t="s">
        <v>120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86</v>
      </c>
      <c r="BK92" s="186">
        <f>ROUND(I92*H92,2)</f>
        <v>0</v>
      </c>
      <c r="BL92" s="18" t="s">
        <v>126</v>
      </c>
      <c r="BM92" s="185" t="s">
        <v>246</v>
      </c>
    </row>
    <row r="93" spans="1:65" s="2" customFormat="1" ht="10.199999999999999">
      <c r="A93" s="35"/>
      <c r="B93" s="36"/>
      <c r="C93" s="37"/>
      <c r="D93" s="220" t="s">
        <v>138</v>
      </c>
      <c r="E93" s="37"/>
      <c r="F93" s="221" t="s">
        <v>247</v>
      </c>
      <c r="G93" s="37"/>
      <c r="H93" s="37"/>
      <c r="I93" s="222"/>
      <c r="J93" s="37"/>
      <c r="K93" s="37"/>
      <c r="L93" s="40"/>
      <c r="M93" s="223"/>
      <c r="N93" s="224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138</v>
      </c>
      <c r="AU93" s="18" t="s">
        <v>88</v>
      </c>
    </row>
    <row r="94" spans="1:65" s="13" customFormat="1" ht="10.199999999999999">
      <c r="B94" s="187"/>
      <c r="C94" s="188"/>
      <c r="D94" s="189" t="s">
        <v>128</v>
      </c>
      <c r="E94" s="190" t="s">
        <v>28</v>
      </c>
      <c r="F94" s="191" t="s">
        <v>205</v>
      </c>
      <c r="G94" s="188"/>
      <c r="H94" s="192">
        <v>32</v>
      </c>
      <c r="I94" s="193"/>
      <c r="J94" s="188"/>
      <c r="K94" s="188"/>
      <c r="L94" s="194"/>
      <c r="M94" s="195"/>
      <c r="N94" s="196"/>
      <c r="O94" s="196"/>
      <c r="P94" s="196"/>
      <c r="Q94" s="196"/>
      <c r="R94" s="196"/>
      <c r="S94" s="196"/>
      <c r="T94" s="197"/>
      <c r="AT94" s="198" t="s">
        <v>128</v>
      </c>
      <c r="AU94" s="198" t="s">
        <v>88</v>
      </c>
      <c r="AV94" s="13" t="s">
        <v>88</v>
      </c>
      <c r="AW94" s="13" t="s">
        <v>37</v>
      </c>
      <c r="AX94" s="13" t="s">
        <v>78</v>
      </c>
      <c r="AY94" s="198" t="s">
        <v>120</v>
      </c>
    </row>
    <row r="95" spans="1:65" s="14" customFormat="1" ht="10.199999999999999">
      <c r="B95" s="199"/>
      <c r="C95" s="200"/>
      <c r="D95" s="189" t="s">
        <v>128</v>
      </c>
      <c r="E95" s="201" t="s">
        <v>28</v>
      </c>
      <c r="F95" s="202" t="s">
        <v>248</v>
      </c>
      <c r="G95" s="200"/>
      <c r="H95" s="201" t="s">
        <v>28</v>
      </c>
      <c r="I95" s="203"/>
      <c r="J95" s="200"/>
      <c r="K95" s="200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128</v>
      </c>
      <c r="AU95" s="208" t="s">
        <v>88</v>
      </c>
      <c r="AV95" s="14" t="s">
        <v>86</v>
      </c>
      <c r="AW95" s="14" t="s">
        <v>37</v>
      </c>
      <c r="AX95" s="14" t="s">
        <v>78</v>
      </c>
      <c r="AY95" s="208" t="s">
        <v>120</v>
      </c>
    </row>
    <row r="96" spans="1:65" s="15" customFormat="1" ht="10.199999999999999">
      <c r="B96" s="209"/>
      <c r="C96" s="210"/>
      <c r="D96" s="189" t="s">
        <v>128</v>
      </c>
      <c r="E96" s="211" t="s">
        <v>28</v>
      </c>
      <c r="F96" s="212" t="s">
        <v>131</v>
      </c>
      <c r="G96" s="210"/>
      <c r="H96" s="213">
        <v>32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128</v>
      </c>
      <c r="AU96" s="219" t="s">
        <v>88</v>
      </c>
      <c r="AV96" s="15" t="s">
        <v>126</v>
      </c>
      <c r="AW96" s="15" t="s">
        <v>37</v>
      </c>
      <c r="AX96" s="15" t="s">
        <v>86</v>
      </c>
      <c r="AY96" s="219" t="s">
        <v>120</v>
      </c>
    </row>
    <row r="97" spans="1:65" s="2" customFormat="1" ht="33" customHeight="1">
      <c r="A97" s="35"/>
      <c r="B97" s="36"/>
      <c r="C97" s="174" t="s">
        <v>88</v>
      </c>
      <c r="D97" s="174" t="s">
        <v>122</v>
      </c>
      <c r="E97" s="175" t="s">
        <v>249</v>
      </c>
      <c r="F97" s="176" t="s">
        <v>250</v>
      </c>
      <c r="G97" s="177" t="s">
        <v>125</v>
      </c>
      <c r="H97" s="178">
        <v>132</v>
      </c>
      <c r="I97" s="179"/>
      <c r="J97" s="180">
        <f>ROUND(I97*H97,2)</f>
        <v>0</v>
      </c>
      <c r="K97" s="176" t="s">
        <v>136</v>
      </c>
      <c r="L97" s="40"/>
      <c r="M97" s="181" t="s">
        <v>28</v>
      </c>
      <c r="N97" s="182" t="s">
        <v>49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0.41699999999999998</v>
      </c>
      <c r="T97" s="184">
        <f>S97*H97</f>
        <v>55.043999999999997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126</v>
      </c>
      <c r="AT97" s="185" t="s">
        <v>122</v>
      </c>
      <c r="AU97" s="185" t="s">
        <v>88</v>
      </c>
      <c r="AY97" s="18" t="s">
        <v>120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86</v>
      </c>
      <c r="BK97" s="186">
        <f>ROUND(I97*H97,2)</f>
        <v>0</v>
      </c>
      <c r="BL97" s="18" t="s">
        <v>126</v>
      </c>
      <c r="BM97" s="185" t="s">
        <v>251</v>
      </c>
    </row>
    <row r="98" spans="1:65" s="2" customFormat="1" ht="10.199999999999999">
      <c r="A98" s="35"/>
      <c r="B98" s="36"/>
      <c r="C98" s="37"/>
      <c r="D98" s="220" t="s">
        <v>138</v>
      </c>
      <c r="E98" s="37"/>
      <c r="F98" s="221" t="s">
        <v>252</v>
      </c>
      <c r="G98" s="37"/>
      <c r="H98" s="37"/>
      <c r="I98" s="222"/>
      <c r="J98" s="37"/>
      <c r="K98" s="37"/>
      <c r="L98" s="40"/>
      <c r="M98" s="223"/>
      <c r="N98" s="224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138</v>
      </c>
      <c r="AU98" s="18" t="s">
        <v>88</v>
      </c>
    </row>
    <row r="99" spans="1:65" s="13" customFormat="1" ht="10.199999999999999">
      <c r="B99" s="187"/>
      <c r="C99" s="188"/>
      <c r="D99" s="189" t="s">
        <v>128</v>
      </c>
      <c r="E99" s="190" t="s">
        <v>28</v>
      </c>
      <c r="F99" s="191" t="s">
        <v>253</v>
      </c>
      <c r="G99" s="188"/>
      <c r="H99" s="192">
        <v>132</v>
      </c>
      <c r="I99" s="193"/>
      <c r="J99" s="188"/>
      <c r="K99" s="188"/>
      <c r="L99" s="194"/>
      <c r="M99" s="195"/>
      <c r="N99" s="196"/>
      <c r="O99" s="196"/>
      <c r="P99" s="196"/>
      <c r="Q99" s="196"/>
      <c r="R99" s="196"/>
      <c r="S99" s="196"/>
      <c r="T99" s="197"/>
      <c r="AT99" s="198" t="s">
        <v>128</v>
      </c>
      <c r="AU99" s="198" t="s">
        <v>88</v>
      </c>
      <c r="AV99" s="13" t="s">
        <v>88</v>
      </c>
      <c r="AW99" s="13" t="s">
        <v>37</v>
      </c>
      <c r="AX99" s="13" t="s">
        <v>78</v>
      </c>
      <c r="AY99" s="198" t="s">
        <v>120</v>
      </c>
    </row>
    <row r="100" spans="1:65" s="14" customFormat="1" ht="10.199999999999999">
      <c r="B100" s="199"/>
      <c r="C100" s="200"/>
      <c r="D100" s="189" t="s">
        <v>128</v>
      </c>
      <c r="E100" s="201" t="s">
        <v>28</v>
      </c>
      <c r="F100" s="202" t="s">
        <v>254</v>
      </c>
      <c r="G100" s="200"/>
      <c r="H100" s="201" t="s">
        <v>28</v>
      </c>
      <c r="I100" s="203"/>
      <c r="J100" s="200"/>
      <c r="K100" s="200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128</v>
      </c>
      <c r="AU100" s="208" t="s">
        <v>88</v>
      </c>
      <c r="AV100" s="14" t="s">
        <v>86</v>
      </c>
      <c r="AW100" s="14" t="s">
        <v>37</v>
      </c>
      <c r="AX100" s="14" t="s">
        <v>78</v>
      </c>
      <c r="AY100" s="208" t="s">
        <v>120</v>
      </c>
    </row>
    <row r="101" spans="1:65" s="15" customFormat="1" ht="10.199999999999999">
      <c r="B101" s="209"/>
      <c r="C101" s="210"/>
      <c r="D101" s="189" t="s">
        <v>128</v>
      </c>
      <c r="E101" s="211" t="s">
        <v>28</v>
      </c>
      <c r="F101" s="212" t="s">
        <v>131</v>
      </c>
      <c r="G101" s="210"/>
      <c r="H101" s="213">
        <v>132</v>
      </c>
      <c r="I101" s="214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128</v>
      </c>
      <c r="AU101" s="219" t="s">
        <v>88</v>
      </c>
      <c r="AV101" s="15" t="s">
        <v>126</v>
      </c>
      <c r="AW101" s="15" t="s">
        <v>37</v>
      </c>
      <c r="AX101" s="15" t="s">
        <v>86</v>
      </c>
      <c r="AY101" s="219" t="s">
        <v>120</v>
      </c>
    </row>
    <row r="102" spans="1:65" s="2" customFormat="1" ht="37.799999999999997" customHeight="1">
      <c r="A102" s="35"/>
      <c r="B102" s="36"/>
      <c r="C102" s="174" t="s">
        <v>255</v>
      </c>
      <c r="D102" s="174" t="s">
        <v>122</v>
      </c>
      <c r="E102" s="175" t="s">
        <v>256</v>
      </c>
      <c r="F102" s="176" t="s">
        <v>257</v>
      </c>
      <c r="G102" s="177" t="s">
        <v>125</v>
      </c>
      <c r="H102" s="178">
        <v>53</v>
      </c>
      <c r="I102" s="179"/>
      <c r="J102" s="180">
        <f>ROUND(I102*H102,2)</f>
        <v>0</v>
      </c>
      <c r="K102" s="176" t="s">
        <v>258</v>
      </c>
      <c r="L102" s="40"/>
      <c r="M102" s="181" t="s">
        <v>28</v>
      </c>
      <c r="N102" s="182" t="s">
        <v>49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0.17</v>
      </c>
      <c r="T102" s="184">
        <f>S102*H102</f>
        <v>9.01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126</v>
      </c>
      <c r="AT102" s="185" t="s">
        <v>122</v>
      </c>
      <c r="AU102" s="185" t="s">
        <v>88</v>
      </c>
      <c r="AY102" s="18" t="s">
        <v>120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86</v>
      </c>
      <c r="BK102" s="186">
        <f>ROUND(I102*H102,2)</f>
        <v>0</v>
      </c>
      <c r="BL102" s="18" t="s">
        <v>126</v>
      </c>
      <c r="BM102" s="185" t="s">
        <v>259</v>
      </c>
    </row>
    <row r="103" spans="1:65" s="13" customFormat="1" ht="10.199999999999999">
      <c r="B103" s="187"/>
      <c r="C103" s="188"/>
      <c r="D103" s="189" t="s">
        <v>128</v>
      </c>
      <c r="E103" s="190" t="s">
        <v>28</v>
      </c>
      <c r="F103" s="191" t="s">
        <v>260</v>
      </c>
      <c r="G103" s="188"/>
      <c r="H103" s="192">
        <v>53</v>
      </c>
      <c r="I103" s="193"/>
      <c r="J103" s="188"/>
      <c r="K103" s="188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128</v>
      </c>
      <c r="AU103" s="198" t="s">
        <v>88</v>
      </c>
      <c r="AV103" s="13" t="s">
        <v>88</v>
      </c>
      <c r="AW103" s="13" t="s">
        <v>37</v>
      </c>
      <c r="AX103" s="13" t="s">
        <v>78</v>
      </c>
      <c r="AY103" s="198" t="s">
        <v>120</v>
      </c>
    </row>
    <row r="104" spans="1:65" s="14" customFormat="1" ht="10.199999999999999">
      <c r="B104" s="199"/>
      <c r="C104" s="200"/>
      <c r="D104" s="189" t="s">
        <v>128</v>
      </c>
      <c r="E104" s="201" t="s">
        <v>28</v>
      </c>
      <c r="F104" s="202" t="s">
        <v>261</v>
      </c>
      <c r="G104" s="200"/>
      <c r="H104" s="201" t="s">
        <v>28</v>
      </c>
      <c r="I104" s="203"/>
      <c r="J104" s="200"/>
      <c r="K104" s="200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128</v>
      </c>
      <c r="AU104" s="208" t="s">
        <v>88</v>
      </c>
      <c r="AV104" s="14" t="s">
        <v>86</v>
      </c>
      <c r="AW104" s="14" t="s">
        <v>37</v>
      </c>
      <c r="AX104" s="14" t="s">
        <v>78</v>
      </c>
      <c r="AY104" s="208" t="s">
        <v>120</v>
      </c>
    </row>
    <row r="105" spans="1:65" s="15" customFormat="1" ht="10.199999999999999">
      <c r="B105" s="209"/>
      <c r="C105" s="210"/>
      <c r="D105" s="189" t="s">
        <v>128</v>
      </c>
      <c r="E105" s="211" t="s">
        <v>28</v>
      </c>
      <c r="F105" s="212" t="s">
        <v>131</v>
      </c>
      <c r="G105" s="210"/>
      <c r="H105" s="213">
        <v>53</v>
      </c>
      <c r="I105" s="214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128</v>
      </c>
      <c r="AU105" s="219" t="s">
        <v>88</v>
      </c>
      <c r="AV105" s="15" t="s">
        <v>126</v>
      </c>
      <c r="AW105" s="15" t="s">
        <v>37</v>
      </c>
      <c r="AX105" s="15" t="s">
        <v>86</v>
      </c>
      <c r="AY105" s="219" t="s">
        <v>120</v>
      </c>
    </row>
    <row r="106" spans="1:65" s="2" customFormat="1" ht="37.799999999999997" customHeight="1">
      <c r="A106" s="35"/>
      <c r="B106" s="36"/>
      <c r="C106" s="174" t="s">
        <v>126</v>
      </c>
      <c r="D106" s="174" t="s">
        <v>122</v>
      </c>
      <c r="E106" s="175" t="s">
        <v>262</v>
      </c>
      <c r="F106" s="176" t="s">
        <v>263</v>
      </c>
      <c r="G106" s="177" t="s">
        <v>125</v>
      </c>
      <c r="H106" s="178">
        <v>53</v>
      </c>
      <c r="I106" s="179"/>
      <c r="J106" s="180">
        <f>ROUND(I106*H106,2)</f>
        <v>0</v>
      </c>
      <c r="K106" s="176" t="s">
        <v>136</v>
      </c>
      <c r="L106" s="40"/>
      <c r="M106" s="181" t="s">
        <v>28</v>
      </c>
      <c r="N106" s="182" t="s">
        <v>49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0.28999999999999998</v>
      </c>
      <c r="T106" s="184">
        <f>S106*H106</f>
        <v>15.37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126</v>
      </c>
      <c r="AT106" s="185" t="s">
        <v>122</v>
      </c>
      <c r="AU106" s="185" t="s">
        <v>88</v>
      </c>
      <c r="AY106" s="18" t="s">
        <v>120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86</v>
      </c>
      <c r="BK106" s="186">
        <f>ROUND(I106*H106,2)</f>
        <v>0</v>
      </c>
      <c r="BL106" s="18" t="s">
        <v>126</v>
      </c>
      <c r="BM106" s="185" t="s">
        <v>264</v>
      </c>
    </row>
    <row r="107" spans="1:65" s="2" customFormat="1" ht="10.199999999999999">
      <c r="A107" s="35"/>
      <c r="B107" s="36"/>
      <c r="C107" s="37"/>
      <c r="D107" s="220" t="s">
        <v>138</v>
      </c>
      <c r="E107" s="37"/>
      <c r="F107" s="221" t="s">
        <v>265</v>
      </c>
      <c r="G107" s="37"/>
      <c r="H107" s="37"/>
      <c r="I107" s="222"/>
      <c r="J107" s="37"/>
      <c r="K107" s="37"/>
      <c r="L107" s="40"/>
      <c r="M107" s="223"/>
      <c r="N107" s="224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138</v>
      </c>
      <c r="AU107" s="18" t="s">
        <v>88</v>
      </c>
    </row>
    <row r="108" spans="1:65" s="13" customFormat="1" ht="10.199999999999999">
      <c r="B108" s="187"/>
      <c r="C108" s="188"/>
      <c r="D108" s="189" t="s">
        <v>128</v>
      </c>
      <c r="E108" s="190" t="s">
        <v>28</v>
      </c>
      <c r="F108" s="191" t="s">
        <v>260</v>
      </c>
      <c r="G108" s="188"/>
      <c r="H108" s="192">
        <v>53</v>
      </c>
      <c r="I108" s="193"/>
      <c r="J108" s="188"/>
      <c r="K108" s="188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128</v>
      </c>
      <c r="AU108" s="198" t="s">
        <v>88</v>
      </c>
      <c r="AV108" s="13" t="s">
        <v>88</v>
      </c>
      <c r="AW108" s="13" t="s">
        <v>37</v>
      </c>
      <c r="AX108" s="13" t="s">
        <v>78</v>
      </c>
      <c r="AY108" s="198" t="s">
        <v>120</v>
      </c>
    </row>
    <row r="109" spans="1:65" s="14" customFormat="1" ht="10.199999999999999">
      <c r="B109" s="199"/>
      <c r="C109" s="200"/>
      <c r="D109" s="189" t="s">
        <v>128</v>
      </c>
      <c r="E109" s="201" t="s">
        <v>28</v>
      </c>
      <c r="F109" s="202" t="s">
        <v>266</v>
      </c>
      <c r="G109" s="200"/>
      <c r="H109" s="201" t="s">
        <v>28</v>
      </c>
      <c r="I109" s="203"/>
      <c r="J109" s="200"/>
      <c r="K109" s="200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128</v>
      </c>
      <c r="AU109" s="208" t="s">
        <v>88</v>
      </c>
      <c r="AV109" s="14" t="s">
        <v>86</v>
      </c>
      <c r="AW109" s="14" t="s">
        <v>37</v>
      </c>
      <c r="AX109" s="14" t="s">
        <v>78</v>
      </c>
      <c r="AY109" s="208" t="s">
        <v>120</v>
      </c>
    </row>
    <row r="110" spans="1:65" s="15" customFormat="1" ht="10.199999999999999">
      <c r="B110" s="209"/>
      <c r="C110" s="210"/>
      <c r="D110" s="189" t="s">
        <v>128</v>
      </c>
      <c r="E110" s="211" t="s">
        <v>28</v>
      </c>
      <c r="F110" s="212" t="s">
        <v>131</v>
      </c>
      <c r="G110" s="210"/>
      <c r="H110" s="213">
        <v>53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128</v>
      </c>
      <c r="AU110" s="219" t="s">
        <v>88</v>
      </c>
      <c r="AV110" s="15" t="s">
        <v>126</v>
      </c>
      <c r="AW110" s="15" t="s">
        <v>37</v>
      </c>
      <c r="AX110" s="15" t="s">
        <v>86</v>
      </c>
      <c r="AY110" s="219" t="s">
        <v>120</v>
      </c>
    </row>
    <row r="111" spans="1:65" s="2" customFormat="1" ht="37.799999999999997" customHeight="1">
      <c r="A111" s="35"/>
      <c r="B111" s="36"/>
      <c r="C111" s="174" t="s">
        <v>132</v>
      </c>
      <c r="D111" s="174" t="s">
        <v>122</v>
      </c>
      <c r="E111" s="175" t="s">
        <v>267</v>
      </c>
      <c r="F111" s="176" t="s">
        <v>268</v>
      </c>
      <c r="G111" s="177" t="s">
        <v>125</v>
      </c>
      <c r="H111" s="178">
        <v>332</v>
      </c>
      <c r="I111" s="179"/>
      <c r="J111" s="180">
        <f>ROUND(I111*H111,2)</f>
        <v>0</v>
      </c>
      <c r="K111" s="176" t="s">
        <v>136</v>
      </c>
      <c r="L111" s="40"/>
      <c r="M111" s="181" t="s">
        <v>28</v>
      </c>
      <c r="N111" s="182" t="s">
        <v>49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0.17</v>
      </c>
      <c r="T111" s="184">
        <f>S111*H111</f>
        <v>56.440000000000005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126</v>
      </c>
      <c r="AT111" s="185" t="s">
        <v>122</v>
      </c>
      <c r="AU111" s="185" t="s">
        <v>88</v>
      </c>
      <c r="AY111" s="18" t="s">
        <v>120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86</v>
      </c>
      <c r="BK111" s="186">
        <f>ROUND(I111*H111,2)</f>
        <v>0</v>
      </c>
      <c r="BL111" s="18" t="s">
        <v>126</v>
      </c>
      <c r="BM111" s="185" t="s">
        <v>269</v>
      </c>
    </row>
    <row r="112" spans="1:65" s="2" customFormat="1" ht="10.199999999999999">
      <c r="A112" s="35"/>
      <c r="B112" s="36"/>
      <c r="C112" s="37"/>
      <c r="D112" s="220" t="s">
        <v>138</v>
      </c>
      <c r="E112" s="37"/>
      <c r="F112" s="221" t="s">
        <v>270</v>
      </c>
      <c r="G112" s="37"/>
      <c r="H112" s="37"/>
      <c r="I112" s="222"/>
      <c r="J112" s="37"/>
      <c r="K112" s="37"/>
      <c r="L112" s="40"/>
      <c r="M112" s="223"/>
      <c r="N112" s="224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138</v>
      </c>
      <c r="AU112" s="18" t="s">
        <v>88</v>
      </c>
    </row>
    <row r="113" spans="1:65" s="13" customFormat="1" ht="10.199999999999999">
      <c r="B113" s="187"/>
      <c r="C113" s="188"/>
      <c r="D113" s="189" t="s">
        <v>128</v>
      </c>
      <c r="E113" s="190" t="s">
        <v>28</v>
      </c>
      <c r="F113" s="191" t="s">
        <v>271</v>
      </c>
      <c r="G113" s="188"/>
      <c r="H113" s="192">
        <v>332</v>
      </c>
      <c r="I113" s="193"/>
      <c r="J113" s="188"/>
      <c r="K113" s="188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128</v>
      </c>
      <c r="AU113" s="198" t="s">
        <v>88</v>
      </c>
      <c r="AV113" s="13" t="s">
        <v>88</v>
      </c>
      <c r="AW113" s="13" t="s">
        <v>37</v>
      </c>
      <c r="AX113" s="13" t="s">
        <v>78</v>
      </c>
      <c r="AY113" s="198" t="s">
        <v>120</v>
      </c>
    </row>
    <row r="114" spans="1:65" s="14" customFormat="1" ht="10.199999999999999">
      <c r="B114" s="199"/>
      <c r="C114" s="200"/>
      <c r="D114" s="189" t="s">
        <v>128</v>
      </c>
      <c r="E114" s="201" t="s">
        <v>28</v>
      </c>
      <c r="F114" s="202" t="s">
        <v>272</v>
      </c>
      <c r="G114" s="200"/>
      <c r="H114" s="201" t="s">
        <v>28</v>
      </c>
      <c r="I114" s="203"/>
      <c r="J114" s="200"/>
      <c r="K114" s="200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128</v>
      </c>
      <c r="AU114" s="208" t="s">
        <v>88</v>
      </c>
      <c r="AV114" s="14" t="s">
        <v>86</v>
      </c>
      <c r="AW114" s="14" t="s">
        <v>37</v>
      </c>
      <c r="AX114" s="14" t="s">
        <v>78</v>
      </c>
      <c r="AY114" s="208" t="s">
        <v>120</v>
      </c>
    </row>
    <row r="115" spans="1:65" s="15" customFormat="1" ht="10.199999999999999">
      <c r="B115" s="209"/>
      <c r="C115" s="210"/>
      <c r="D115" s="189" t="s">
        <v>128</v>
      </c>
      <c r="E115" s="211" t="s">
        <v>28</v>
      </c>
      <c r="F115" s="212" t="s">
        <v>131</v>
      </c>
      <c r="G115" s="210"/>
      <c r="H115" s="213">
        <v>332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128</v>
      </c>
      <c r="AU115" s="219" t="s">
        <v>88</v>
      </c>
      <c r="AV115" s="15" t="s">
        <v>126</v>
      </c>
      <c r="AW115" s="15" t="s">
        <v>37</v>
      </c>
      <c r="AX115" s="15" t="s">
        <v>86</v>
      </c>
      <c r="AY115" s="219" t="s">
        <v>120</v>
      </c>
    </row>
    <row r="116" spans="1:65" s="2" customFormat="1" ht="37.799999999999997" customHeight="1">
      <c r="A116" s="35"/>
      <c r="B116" s="36"/>
      <c r="C116" s="174" t="s">
        <v>140</v>
      </c>
      <c r="D116" s="174" t="s">
        <v>122</v>
      </c>
      <c r="E116" s="175" t="s">
        <v>273</v>
      </c>
      <c r="F116" s="176" t="s">
        <v>274</v>
      </c>
      <c r="G116" s="177" t="s">
        <v>125</v>
      </c>
      <c r="H116" s="178">
        <v>1790</v>
      </c>
      <c r="I116" s="179"/>
      <c r="J116" s="180">
        <f>ROUND(I116*H116,2)</f>
        <v>0</v>
      </c>
      <c r="K116" s="176" t="s">
        <v>136</v>
      </c>
      <c r="L116" s="40"/>
      <c r="M116" s="181" t="s">
        <v>28</v>
      </c>
      <c r="N116" s="182" t="s">
        <v>49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0.57999999999999996</v>
      </c>
      <c r="T116" s="184">
        <f>S116*H116</f>
        <v>1038.1999999999998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126</v>
      </c>
      <c r="AT116" s="185" t="s">
        <v>122</v>
      </c>
      <c r="AU116" s="185" t="s">
        <v>88</v>
      </c>
      <c r="AY116" s="18" t="s">
        <v>120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86</v>
      </c>
      <c r="BK116" s="186">
        <f>ROUND(I116*H116,2)</f>
        <v>0</v>
      </c>
      <c r="BL116" s="18" t="s">
        <v>126</v>
      </c>
      <c r="BM116" s="185" t="s">
        <v>275</v>
      </c>
    </row>
    <row r="117" spans="1:65" s="2" customFormat="1" ht="10.199999999999999">
      <c r="A117" s="35"/>
      <c r="B117" s="36"/>
      <c r="C117" s="37"/>
      <c r="D117" s="220" t="s">
        <v>138</v>
      </c>
      <c r="E117" s="37"/>
      <c r="F117" s="221" t="s">
        <v>276</v>
      </c>
      <c r="G117" s="37"/>
      <c r="H117" s="37"/>
      <c r="I117" s="222"/>
      <c r="J117" s="37"/>
      <c r="K117" s="37"/>
      <c r="L117" s="40"/>
      <c r="M117" s="223"/>
      <c r="N117" s="224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138</v>
      </c>
      <c r="AU117" s="18" t="s">
        <v>88</v>
      </c>
    </row>
    <row r="118" spans="1:65" s="13" customFormat="1" ht="10.199999999999999">
      <c r="B118" s="187"/>
      <c r="C118" s="188"/>
      <c r="D118" s="189" t="s">
        <v>128</v>
      </c>
      <c r="E118" s="190" t="s">
        <v>28</v>
      </c>
      <c r="F118" s="191" t="s">
        <v>277</v>
      </c>
      <c r="G118" s="188"/>
      <c r="H118" s="192">
        <v>1790</v>
      </c>
      <c r="I118" s="193"/>
      <c r="J118" s="188"/>
      <c r="K118" s="188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128</v>
      </c>
      <c r="AU118" s="198" t="s">
        <v>88</v>
      </c>
      <c r="AV118" s="13" t="s">
        <v>88</v>
      </c>
      <c r="AW118" s="13" t="s">
        <v>37</v>
      </c>
      <c r="AX118" s="13" t="s">
        <v>78</v>
      </c>
      <c r="AY118" s="198" t="s">
        <v>120</v>
      </c>
    </row>
    <row r="119" spans="1:65" s="14" customFormat="1" ht="10.199999999999999">
      <c r="B119" s="199"/>
      <c r="C119" s="200"/>
      <c r="D119" s="189" t="s">
        <v>128</v>
      </c>
      <c r="E119" s="201" t="s">
        <v>28</v>
      </c>
      <c r="F119" s="202" t="s">
        <v>278</v>
      </c>
      <c r="G119" s="200"/>
      <c r="H119" s="201" t="s">
        <v>28</v>
      </c>
      <c r="I119" s="203"/>
      <c r="J119" s="200"/>
      <c r="K119" s="200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128</v>
      </c>
      <c r="AU119" s="208" t="s">
        <v>88</v>
      </c>
      <c r="AV119" s="14" t="s">
        <v>86</v>
      </c>
      <c r="AW119" s="14" t="s">
        <v>37</v>
      </c>
      <c r="AX119" s="14" t="s">
        <v>78</v>
      </c>
      <c r="AY119" s="208" t="s">
        <v>120</v>
      </c>
    </row>
    <row r="120" spans="1:65" s="15" customFormat="1" ht="10.199999999999999">
      <c r="B120" s="209"/>
      <c r="C120" s="210"/>
      <c r="D120" s="189" t="s">
        <v>128</v>
      </c>
      <c r="E120" s="211" t="s">
        <v>28</v>
      </c>
      <c r="F120" s="212" t="s">
        <v>131</v>
      </c>
      <c r="G120" s="210"/>
      <c r="H120" s="213">
        <v>1790</v>
      </c>
      <c r="I120" s="214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128</v>
      </c>
      <c r="AU120" s="219" t="s">
        <v>88</v>
      </c>
      <c r="AV120" s="15" t="s">
        <v>126</v>
      </c>
      <c r="AW120" s="15" t="s">
        <v>37</v>
      </c>
      <c r="AX120" s="15" t="s">
        <v>86</v>
      </c>
      <c r="AY120" s="219" t="s">
        <v>120</v>
      </c>
    </row>
    <row r="121" spans="1:65" s="2" customFormat="1" ht="33" customHeight="1">
      <c r="A121" s="35"/>
      <c r="B121" s="36"/>
      <c r="C121" s="174" t="s">
        <v>145</v>
      </c>
      <c r="D121" s="174" t="s">
        <v>122</v>
      </c>
      <c r="E121" s="175" t="s">
        <v>279</v>
      </c>
      <c r="F121" s="176" t="s">
        <v>280</v>
      </c>
      <c r="G121" s="177" t="s">
        <v>125</v>
      </c>
      <c r="H121" s="178">
        <v>332</v>
      </c>
      <c r="I121" s="179"/>
      <c r="J121" s="180">
        <f>ROUND(I121*H121,2)</f>
        <v>0</v>
      </c>
      <c r="K121" s="176" t="s">
        <v>136</v>
      </c>
      <c r="L121" s="40"/>
      <c r="M121" s="181" t="s">
        <v>28</v>
      </c>
      <c r="N121" s="182" t="s">
        <v>49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9.8000000000000004E-2</v>
      </c>
      <c r="T121" s="184">
        <f>S121*H121</f>
        <v>32.536000000000001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126</v>
      </c>
      <c r="AT121" s="185" t="s">
        <v>122</v>
      </c>
      <c r="AU121" s="185" t="s">
        <v>88</v>
      </c>
      <c r="AY121" s="18" t="s">
        <v>120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86</v>
      </c>
      <c r="BK121" s="186">
        <f>ROUND(I121*H121,2)</f>
        <v>0</v>
      </c>
      <c r="BL121" s="18" t="s">
        <v>126</v>
      </c>
      <c r="BM121" s="185" t="s">
        <v>281</v>
      </c>
    </row>
    <row r="122" spans="1:65" s="2" customFormat="1" ht="10.199999999999999">
      <c r="A122" s="35"/>
      <c r="B122" s="36"/>
      <c r="C122" s="37"/>
      <c r="D122" s="220" t="s">
        <v>138</v>
      </c>
      <c r="E122" s="37"/>
      <c r="F122" s="221" t="s">
        <v>282</v>
      </c>
      <c r="G122" s="37"/>
      <c r="H122" s="37"/>
      <c r="I122" s="222"/>
      <c r="J122" s="37"/>
      <c r="K122" s="37"/>
      <c r="L122" s="40"/>
      <c r="M122" s="223"/>
      <c r="N122" s="224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138</v>
      </c>
      <c r="AU122" s="18" t="s">
        <v>88</v>
      </c>
    </row>
    <row r="123" spans="1:65" s="13" customFormat="1" ht="10.199999999999999">
      <c r="B123" s="187"/>
      <c r="C123" s="188"/>
      <c r="D123" s="189" t="s">
        <v>128</v>
      </c>
      <c r="E123" s="190" t="s">
        <v>28</v>
      </c>
      <c r="F123" s="191" t="s">
        <v>271</v>
      </c>
      <c r="G123" s="188"/>
      <c r="H123" s="192">
        <v>332</v>
      </c>
      <c r="I123" s="193"/>
      <c r="J123" s="188"/>
      <c r="K123" s="188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128</v>
      </c>
      <c r="AU123" s="198" t="s">
        <v>88</v>
      </c>
      <c r="AV123" s="13" t="s">
        <v>88</v>
      </c>
      <c r="AW123" s="13" t="s">
        <v>37</v>
      </c>
      <c r="AX123" s="13" t="s">
        <v>78</v>
      </c>
      <c r="AY123" s="198" t="s">
        <v>120</v>
      </c>
    </row>
    <row r="124" spans="1:65" s="14" customFormat="1" ht="10.199999999999999">
      <c r="B124" s="199"/>
      <c r="C124" s="200"/>
      <c r="D124" s="189" t="s">
        <v>128</v>
      </c>
      <c r="E124" s="201" t="s">
        <v>28</v>
      </c>
      <c r="F124" s="202" t="s">
        <v>283</v>
      </c>
      <c r="G124" s="200"/>
      <c r="H124" s="201" t="s">
        <v>28</v>
      </c>
      <c r="I124" s="203"/>
      <c r="J124" s="200"/>
      <c r="K124" s="200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128</v>
      </c>
      <c r="AU124" s="208" t="s">
        <v>88</v>
      </c>
      <c r="AV124" s="14" t="s">
        <v>86</v>
      </c>
      <c r="AW124" s="14" t="s">
        <v>37</v>
      </c>
      <c r="AX124" s="14" t="s">
        <v>78</v>
      </c>
      <c r="AY124" s="208" t="s">
        <v>120</v>
      </c>
    </row>
    <row r="125" spans="1:65" s="15" customFormat="1" ht="10.199999999999999">
      <c r="B125" s="209"/>
      <c r="C125" s="210"/>
      <c r="D125" s="189" t="s">
        <v>128</v>
      </c>
      <c r="E125" s="211" t="s">
        <v>28</v>
      </c>
      <c r="F125" s="212" t="s">
        <v>131</v>
      </c>
      <c r="G125" s="210"/>
      <c r="H125" s="213">
        <v>332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128</v>
      </c>
      <c r="AU125" s="219" t="s">
        <v>88</v>
      </c>
      <c r="AV125" s="15" t="s">
        <v>126</v>
      </c>
      <c r="AW125" s="15" t="s">
        <v>37</v>
      </c>
      <c r="AX125" s="15" t="s">
        <v>86</v>
      </c>
      <c r="AY125" s="219" t="s">
        <v>120</v>
      </c>
    </row>
    <row r="126" spans="1:65" s="2" customFormat="1" ht="33" customHeight="1">
      <c r="A126" s="35"/>
      <c r="B126" s="36"/>
      <c r="C126" s="174" t="s">
        <v>150</v>
      </c>
      <c r="D126" s="174" t="s">
        <v>122</v>
      </c>
      <c r="E126" s="175" t="s">
        <v>284</v>
      </c>
      <c r="F126" s="176" t="s">
        <v>285</v>
      </c>
      <c r="G126" s="177" t="s">
        <v>125</v>
      </c>
      <c r="H126" s="178">
        <v>1790</v>
      </c>
      <c r="I126" s="179"/>
      <c r="J126" s="180">
        <f>ROUND(I126*H126,2)</f>
        <v>0</v>
      </c>
      <c r="K126" s="176" t="s">
        <v>136</v>
      </c>
      <c r="L126" s="40"/>
      <c r="M126" s="181" t="s">
        <v>28</v>
      </c>
      <c r="N126" s="182" t="s">
        <v>49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0.22</v>
      </c>
      <c r="T126" s="184">
        <f>S126*H126</f>
        <v>393.8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126</v>
      </c>
      <c r="AT126" s="185" t="s">
        <v>122</v>
      </c>
      <c r="AU126" s="185" t="s">
        <v>88</v>
      </c>
      <c r="AY126" s="18" t="s">
        <v>120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86</v>
      </c>
      <c r="BK126" s="186">
        <f>ROUND(I126*H126,2)</f>
        <v>0</v>
      </c>
      <c r="BL126" s="18" t="s">
        <v>126</v>
      </c>
      <c r="BM126" s="185" t="s">
        <v>286</v>
      </c>
    </row>
    <row r="127" spans="1:65" s="2" customFormat="1" ht="10.199999999999999">
      <c r="A127" s="35"/>
      <c r="B127" s="36"/>
      <c r="C127" s="37"/>
      <c r="D127" s="220" t="s">
        <v>138</v>
      </c>
      <c r="E127" s="37"/>
      <c r="F127" s="221" t="s">
        <v>287</v>
      </c>
      <c r="G127" s="37"/>
      <c r="H127" s="37"/>
      <c r="I127" s="222"/>
      <c r="J127" s="37"/>
      <c r="K127" s="37"/>
      <c r="L127" s="40"/>
      <c r="M127" s="223"/>
      <c r="N127" s="224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138</v>
      </c>
      <c r="AU127" s="18" t="s">
        <v>88</v>
      </c>
    </row>
    <row r="128" spans="1:65" s="13" customFormat="1" ht="10.199999999999999">
      <c r="B128" s="187"/>
      <c r="C128" s="188"/>
      <c r="D128" s="189" t="s">
        <v>128</v>
      </c>
      <c r="E128" s="190" t="s">
        <v>28</v>
      </c>
      <c r="F128" s="191" t="s">
        <v>277</v>
      </c>
      <c r="G128" s="188"/>
      <c r="H128" s="192">
        <v>1790</v>
      </c>
      <c r="I128" s="193"/>
      <c r="J128" s="188"/>
      <c r="K128" s="188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128</v>
      </c>
      <c r="AU128" s="198" t="s">
        <v>88</v>
      </c>
      <c r="AV128" s="13" t="s">
        <v>88</v>
      </c>
      <c r="AW128" s="13" t="s">
        <v>37</v>
      </c>
      <c r="AX128" s="13" t="s">
        <v>78</v>
      </c>
      <c r="AY128" s="198" t="s">
        <v>120</v>
      </c>
    </row>
    <row r="129" spans="1:65" s="14" customFormat="1" ht="10.199999999999999">
      <c r="B129" s="199"/>
      <c r="C129" s="200"/>
      <c r="D129" s="189" t="s">
        <v>128</v>
      </c>
      <c r="E129" s="201" t="s">
        <v>28</v>
      </c>
      <c r="F129" s="202" t="s">
        <v>288</v>
      </c>
      <c r="G129" s="200"/>
      <c r="H129" s="201" t="s">
        <v>28</v>
      </c>
      <c r="I129" s="203"/>
      <c r="J129" s="200"/>
      <c r="K129" s="200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128</v>
      </c>
      <c r="AU129" s="208" t="s">
        <v>88</v>
      </c>
      <c r="AV129" s="14" t="s">
        <v>86</v>
      </c>
      <c r="AW129" s="14" t="s">
        <v>37</v>
      </c>
      <c r="AX129" s="14" t="s">
        <v>78</v>
      </c>
      <c r="AY129" s="208" t="s">
        <v>120</v>
      </c>
    </row>
    <row r="130" spans="1:65" s="15" customFormat="1" ht="10.199999999999999">
      <c r="B130" s="209"/>
      <c r="C130" s="210"/>
      <c r="D130" s="189" t="s">
        <v>128</v>
      </c>
      <c r="E130" s="211" t="s">
        <v>28</v>
      </c>
      <c r="F130" s="212" t="s">
        <v>131</v>
      </c>
      <c r="G130" s="210"/>
      <c r="H130" s="213">
        <v>1790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128</v>
      </c>
      <c r="AU130" s="219" t="s">
        <v>88</v>
      </c>
      <c r="AV130" s="15" t="s">
        <v>126</v>
      </c>
      <c r="AW130" s="15" t="s">
        <v>37</v>
      </c>
      <c r="AX130" s="15" t="s">
        <v>86</v>
      </c>
      <c r="AY130" s="219" t="s">
        <v>120</v>
      </c>
    </row>
    <row r="131" spans="1:65" s="2" customFormat="1" ht="37.799999999999997" customHeight="1">
      <c r="A131" s="35"/>
      <c r="B131" s="36"/>
      <c r="C131" s="174" t="s">
        <v>289</v>
      </c>
      <c r="D131" s="174" t="s">
        <v>122</v>
      </c>
      <c r="E131" s="175" t="s">
        <v>290</v>
      </c>
      <c r="F131" s="176" t="s">
        <v>291</v>
      </c>
      <c r="G131" s="177" t="s">
        <v>125</v>
      </c>
      <c r="H131" s="178">
        <v>32</v>
      </c>
      <c r="I131" s="179"/>
      <c r="J131" s="180">
        <f>ROUND(I131*H131,2)</f>
        <v>0</v>
      </c>
      <c r="K131" s="176" t="s">
        <v>136</v>
      </c>
      <c r="L131" s="40"/>
      <c r="M131" s="181" t="s">
        <v>28</v>
      </c>
      <c r="N131" s="182" t="s">
        <v>49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0.17</v>
      </c>
      <c r="T131" s="184">
        <f>S131*H131</f>
        <v>5.44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126</v>
      </c>
      <c r="AT131" s="185" t="s">
        <v>122</v>
      </c>
      <c r="AU131" s="185" t="s">
        <v>88</v>
      </c>
      <c r="AY131" s="18" t="s">
        <v>120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86</v>
      </c>
      <c r="BK131" s="186">
        <f>ROUND(I131*H131,2)</f>
        <v>0</v>
      </c>
      <c r="BL131" s="18" t="s">
        <v>126</v>
      </c>
      <c r="BM131" s="185" t="s">
        <v>292</v>
      </c>
    </row>
    <row r="132" spans="1:65" s="2" customFormat="1" ht="10.199999999999999">
      <c r="A132" s="35"/>
      <c r="B132" s="36"/>
      <c r="C132" s="37"/>
      <c r="D132" s="220" t="s">
        <v>138</v>
      </c>
      <c r="E132" s="37"/>
      <c r="F132" s="221" t="s">
        <v>293</v>
      </c>
      <c r="G132" s="37"/>
      <c r="H132" s="37"/>
      <c r="I132" s="222"/>
      <c r="J132" s="37"/>
      <c r="K132" s="37"/>
      <c r="L132" s="40"/>
      <c r="M132" s="223"/>
      <c r="N132" s="224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138</v>
      </c>
      <c r="AU132" s="18" t="s">
        <v>88</v>
      </c>
    </row>
    <row r="133" spans="1:65" s="13" customFormat="1" ht="10.199999999999999">
      <c r="B133" s="187"/>
      <c r="C133" s="188"/>
      <c r="D133" s="189" t="s">
        <v>128</v>
      </c>
      <c r="E133" s="190" t="s">
        <v>28</v>
      </c>
      <c r="F133" s="191" t="s">
        <v>205</v>
      </c>
      <c r="G133" s="188"/>
      <c r="H133" s="192">
        <v>32</v>
      </c>
      <c r="I133" s="193"/>
      <c r="J133" s="188"/>
      <c r="K133" s="188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128</v>
      </c>
      <c r="AU133" s="198" t="s">
        <v>88</v>
      </c>
      <c r="AV133" s="13" t="s">
        <v>88</v>
      </c>
      <c r="AW133" s="13" t="s">
        <v>37</v>
      </c>
      <c r="AX133" s="13" t="s">
        <v>78</v>
      </c>
      <c r="AY133" s="198" t="s">
        <v>120</v>
      </c>
    </row>
    <row r="134" spans="1:65" s="14" customFormat="1" ht="10.199999999999999">
      <c r="B134" s="199"/>
      <c r="C134" s="200"/>
      <c r="D134" s="189" t="s">
        <v>128</v>
      </c>
      <c r="E134" s="201" t="s">
        <v>28</v>
      </c>
      <c r="F134" s="202" t="s">
        <v>248</v>
      </c>
      <c r="G134" s="200"/>
      <c r="H134" s="201" t="s">
        <v>28</v>
      </c>
      <c r="I134" s="203"/>
      <c r="J134" s="200"/>
      <c r="K134" s="200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128</v>
      </c>
      <c r="AU134" s="208" t="s">
        <v>88</v>
      </c>
      <c r="AV134" s="14" t="s">
        <v>86</v>
      </c>
      <c r="AW134" s="14" t="s">
        <v>37</v>
      </c>
      <c r="AX134" s="14" t="s">
        <v>78</v>
      </c>
      <c r="AY134" s="208" t="s">
        <v>120</v>
      </c>
    </row>
    <row r="135" spans="1:65" s="15" customFormat="1" ht="10.199999999999999">
      <c r="B135" s="209"/>
      <c r="C135" s="210"/>
      <c r="D135" s="189" t="s">
        <v>128</v>
      </c>
      <c r="E135" s="211" t="s">
        <v>28</v>
      </c>
      <c r="F135" s="212" t="s">
        <v>131</v>
      </c>
      <c r="G135" s="210"/>
      <c r="H135" s="213">
        <v>32</v>
      </c>
      <c r="I135" s="214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128</v>
      </c>
      <c r="AU135" s="219" t="s">
        <v>88</v>
      </c>
      <c r="AV135" s="15" t="s">
        <v>126</v>
      </c>
      <c r="AW135" s="15" t="s">
        <v>37</v>
      </c>
      <c r="AX135" s="15" t="s">
        <v>86</v>
      </c>
      <c r="AY135" s="219" t="s">
        <v>120</v>
      </c>
    </row>
    <row r="136" spans="1:65" s="2" customFormat="1" ht="24.15" customHeight="1">
      <c r="A136" s="35"/>
      <c r="B136" s="36"/>
      <c r="C136" s="174" t="s">
        <v>294</v>
      </c>
      <c r="D136" s="174" t="s">
        <v>122</v>
      </c>
      <c r="E136" s="175" t="s">
        <v>295</v>
      </c>
      <c r="F136" s="176" t="s">
        <v>296</v>
      </c>
      <c r="G136" s="177" t="s">
        <v>125</v>
      </c>
      <c r="H136" s="178">
        <v>1790</v>
      </c>
      <c r="I136" s="179"/>
      <c r="J136" s="180">
        <f>ROUND(I136*H136,2)</f>
        <v>0</v>
      </c>
      <c r="K136" s="176" t="s">
        <v>136</v>
      </c>
      <c r="L136" s="40"/>
      <c r="M136" s="181" t="s">
        <v>28</v>
      </c>
      <c r="N136" s="182" t="s">
        <v>49</v>
      </c>
      <c r="O136" s="65"/>
      <c r="P136" s="183">
        <f>O136*H136</f>
        <v>0</v>
      </c>
      <c r="Q136" s="183">
        <v>6.9999999999999994E-5</v>
      </c>
      <c r="R136" s="183">
        <f>Q136*H136</f>
        <v>0.12529999999999999</v>
      </c>
      <c r="S136" s="183">
        <v>0.115</v>
      </c>
      <c r="T136" s="184">
        <f>S136*H136</f>
        <v>205.85000000000002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126</v>
      </c>
      <c r="AT136" s="185" t="s">
        <v>122</v>
      </c>
      <c r="AU136" s="185" t="s">
        <v>88</v>
      </c>
      <c r="AY136" s="18" t="s">
        <v>120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86</v>
      </c>
      <c r="BK136" s="186">
        <f>ROUND(I136*H136,2)</f>
        <v>0</v>
      </c>
      <c r="BL136" s="18" t="s">
        <v>126</v>
      </c>
      <c r="BM136" s="185" t="s">
        <v>297</v>
      </c>
    </row>
    <row r="137" spans="1:65" s="2" customFormat="1" ht="10.199999999999999">
      <c r="A137" s="35"/>
      <c r="B137" s="36"/>
      <c r="C137" s="37"/>
      <c r="D137" s="220" t="s">
        <v>138</v>
      </c>
      <c r="E137" s="37"/>
      <c r="F137" s="221" t="s">
        <v>298</v>
      </c>
      <c r="G137" s="37"/>
      <c r="H137" s="37"/>
      <c r="I137" s="222"/>
      <c r="J137" s="37"/>
      <c r="K137" s="37"/>
      <c r="L137" s="40"/>
      <c r="M137" s="223"/>
      <c r="N137" s="224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138</v>
      </c>
      <c r="AU137" s="18" t="s">
        <v>88</v>
      </c>
    </row>
    <row r="138" spans="1:65" s="13" customFormat="1" ht="10.199999999999999">
      <c r="B138" s="187"/>
      <c r="C138" s="188"/>
      <c r="D138" s="189" t="s">
        <v>128</v>
      </c>
      <c r="E138" s="190" t="s">
        <v>28</v>
      </c>
      <c r="F138" s="191" t="s">
        <v>277</v>
      </c>
      <c r="G138" s="188"/>
      <c r="H138" s="192">
        <v>1790</v>
      </c>
      <c r="I138" s="193"/>
      <c r="J138" s="188"/>
      <c r="K138" s="188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128</v>
      </c>
      <c r="AU138" s="198" t="s">
        <v>88</v>
      </c>
      <c r="AV138" s="13" t="s">
        <v>88</v>
      </c>
      <c r="AW138" s="13" t="s">
        <v>37</v>
      </c>
      <c r="AX138" s="13" t="s">
        <v>78</v>
      </c>
      <c r="AY138" s="198" t="s">
        <v>120</v>
      </c>
    </row>
    <row r="139" spans="1:65" s="14" customFormat="1" ht="10.199999999999999">
      <c r="B139" s="199"/>
      <c r="C139" s="200"/>
      <c r="D139" s="189" t="s">
        <v>128</v>
      </c>
      <c r="E139" s="201" t="s">
        <v>28</v>
      </c>
      <c r="F139" s="202" t="s">
        <v>130</v>
      </c>
      <c r="G139" s="200"/>
      <c r="H139" s="201" t="s">
        <v>28</v>
      </c>
      <c r="I139" s="203"/>
      <c r="J139" s="200"/>
      <c r="K139" s="200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128</v>
      </c>
      <c r="AU139" s="208" t="s">
        <v>88</v>
      </c>
      <c r="AV139" s="14" t="s">
        <v>86</v>
      </c>
      <c r="AW139" s="14" t="s">
        <v>37</v>
      </c>
      <c r="AX139" s="14" t="s">
        <v>78</v>
      </c>
      <c r="AY139" s="208" t="s">
        <v>120</v>
      </c>
    </row>
    <row r="140" spans="1:65" s="15" customFormat="1" ht="10.199999999999999">
      <c r="B140" s="209"/>
      <c r="C140" s="210"/>
      <c r="D140" s="189" t="s">
        <v>128</v>
      </c>
      <c r="E140" s="211" t="s">
        <v>28</v>
      </c>
      <c r="F140" s="212" t="s">
        <v>131</v>
      </c>
      <c r="G140" s="210"/>
      <c r="H140" s="213">
        <v>1790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128</v>
      </c>
      <c r="AU140" s="219" t="s">
        <v>88</v>
      </c>
      <c r="AV140" s="15" t="s">
        <v>126</v>
      </c>
      <c r="AW140" s="15" t="s">
        <v>37</v>
      </c>
      <c r="AX140" s="15" t="s">
        <v>86</v>
      </c>
      <c r="AY140" s="219" t="s">
        <v>120</v>
      </c>
    </row>
    <row r="141" spans="1:65" s="2" customFormat="1" ht="24.15" customHeight="1">
      <c r="A141" s="35"/>
      <c r="B141" s="36"/>
      <c r="C141" s="174" t="s">
        <v>299</v>
      </c>
      <c r="D141" s="174" t="s">
        <v>122</v>
      </c>
      <c r="E141" s="175" t="s">
        <v>300</v>
      </c>
      <c r="F141" s="176" t="s">
        <v>301</v>
      </c>
      <c r="G141" s="177" t="s">
        <v>302</v>
      </c>
      <c r="H141" s="178">
        <v>300</v>
      </c>
      <c r="I141" s="179"/>
      <c r="J141" s="180">
        <f>ROUND(I141*H141,2)</f>
        <v>0</v>
      </c>
      <c r="K141" s="176" t="s">
        <v>136</v>
      </c>
      <c r="L141" s="40"/>
      <c r="M141" s="181" t="s">
        <v>28</v>
      </c>
      <c r="N141" s="182" t="s">
        <v>49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0.28999999999999998</v>
      </c>
      <c r="T141" s="184">
        <f>S141*H141</f>
        <v>87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126</v>
      </c>
      <c r="AT141" s="185" t="s">
        <v>122</v>
      </c>
      <c r="AU141" s="185" t="s">
        <v>88</v>
      </c>
      <c r="AY141" s="18" t="s">
        <v>120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86</v>
      </c>
      <c r="BK141" s="186">
        <f>ROUND(I141*H141,2)</f>
        <v>0</v>
      </c>
      <c r="BL141" s="18" t="s">
        <v>126</v>
      </c>
      <c r="BM141" s="185" t="s">
        <v>303</v>
      </c>
    </row>
    <row r="142" spans="1:65" s="2" customFormat="1" ht="10.199999999999999">
      <c r="A142" s="35"/>
      <c r="B142" s="36"/>
      <c r="C142" s="37"/>
      <c r="D142" s="220" t="s">
        <v>138</v>
      </c>
      <c r="E142" s="37"/>
      <c r="F142" s="221" t="s">
        <v>304</v>
      </c>
      <c r="G142" s="37"/>
      <c r="H142" s="37"/>
      <c r="I142" s="222"/>
      <c r="J142" s="37"/>
      <c r="K142" s="37"/>
      <c r="L142" s="40"/>
      <c r="M142" s="223"/>
      <c r="N142" s="224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138</v>
      </c>
      <c r="AU142" s="18" t="s">
        <v>88</v>
      </c>
    </row>
    <row r="143" spans="1:65" s="13" customFormat="1" ht="10.199999999999999">
      <c r="B143" s="187"/>
      <c r="C143" s="188"/>
      <c r="D143" s="189" t="s">
        <v>128</v>
      </c>
      <c r="E143" s="190" t="s">
        <v>28</v>
      </c>
      <c r="F143" s="191" t="s">
        <v>305</v>
      </c>
      <c r="G143" s="188"/>
      <c r="H143" s="192">
        <v>300</v>
      </c>
      <c r="I143" s="193"/>
      <c r="J143" s="188"/>
      <c r="K143" s="188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128</v>
      </c>
      <c r="AU143" s="198" t="s">
        <v>88</v>
      </c>
      <c r="AV143" s="13" t="s">
        <v>88</v>
      </c>
      <c r="AW143" s="13" t="s">
        <v>37</v>
      </c>
      <c r="AX143" s="13" t="s">
        <v>78</v>
      </c>
      <c r="AY143" s="198" t="s">
        <v>120</v>
      </c>
    </row>
    <row r="144" spans="1:65" s="14" customFormat="1" ht="10.199999999999999">
      <c r="B144" s="199"/>
      <c r="C144" s="200"/>
      <c r="D144" s="189" t="s">
        <v>128</v>
      </c>
      <c r="E144" s="201" t="s">
        <v>28</v>
      </c>
      <c r="F144" s="202" t="s">
        <v>306</v>
      </c>
      <c r="G144" s="200"/>
      <c r="H144" s="201" t="s">
        <v>28</v>
      </c>
      <c r="I144" s="203"/>
      <c r="J144" s="200"/>
      <c r="K144" s="200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128</v>
      </c>
      <c r="AU144" s="208" t="s">
        <v>88</v>
      </c>
      <c r="AV144" s="14" t="s">
        <v>86</v>
      </c>
      <c r="AW144" s="14" t="s">
        <v>37</v>
      </c>
      <c r="AX144" s="14" t="s">
        <v>78</v>
      </c>
      <c r="AY144" s="208" t="s">
        <v>120</v>
      </c>
    </row>
    <row r="145" spans="1:65" s="15" customFormat="1" ht="10.199999999999999">
      <c r="B145" s="209"/>
      <c r="C145" s="210"/>
      <c r="D145" s="189" t="s">
        <v>128</v>
      </c>
      <c r="E145" s="211" t="s">
        <v>28</v>
      </c>
      <c r="F145" s="212" t="s">
        <v>131</v>
      </c>
      <c r="G145" s="210"/>
      <c r="H145" s="213">
        <v>300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128</v>
      </c>
      <c r="AU145" s="219" t="s">
        <v>88</v>
      </c>
      <c r="AV145" s="15" t="s">
        <v>126</v>
      </c>
      <c r="AW145" s="15" t="s">
        <v>37</v>
      </c>
      <c r="AX145" s="15" t="s">
        <v>86</v>
      </c>
      <c r="AY145" s="219" t="s">
        <v>120</v>
      </c>
    </row>
    <row r="146" spans="1:65" s="2" customFormat="1" ht="24.15" customHeight="1">
      <c r="A146" s="35"/>
      <c r="B146" s="36"/>
      <c r="C146" s="174" t="s">
        <v>307</v>
      </c>
      <c r="D146" s="174" t="s">
        <v>122</v>
      </c>
      <c r="E146" s="175" t="s">
        <v>308</v>
      </c>
      <c r="F146" s="176" t="s">
        <v>309</v>
      </c>
      <c r="G146" s="177" t="s">
        <v>302</v>
      </c>
      <c r="H146" s="178">
        <v>140</v>
      </c>
      <c r="I146" s="179"/>
      <c r="J146" s="180">
        <f>ROUND(I146*H146,2)</f>
        <v>0</v>
      </c>
      <c r="K146" s="176" t="s">
        <v>136</v>
      </c>
      <c r="L146" s="40"/>
      <c r="M146" s="181" t="s">
        <v>28</v>
      </c>
      <c r="N146" s="182" t="s">
        <v>49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0.04</v>
      </c>
      <c r="T146" s="184">
        <f>S146*H146</f>
        <v>5.6000000000000005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126</v>
      </c>
      <c r="AT146" s="185" t="s">
        <v>122</v>
      </c>
      <c r="AU146" s="185" t="s">
        <v>88</v>
      </c>
      <c r="AY146" s="18" t="s">
        <v>120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86</v>
      </c>
      <c r="BK146" s="186">
        <f>ROUND(I146*H146,2)</f>
        <v>0</v>
      </c>
      <c r="BL146" s="18" t="s">
        <v>126</v>
      </c>
      <c r="BM146" s="185" t="s">
        <v>310</v>
      </c>
    </row>
    <row r="147" spans="1:65" s="2" customFormat="1" ht="10.199999999999999">
      <c r="A147" s="35"/>
      <c r="B147" s="36"/>
      <c r="C147" s="37"/>
      <c r="D147" s="220" t="s">
        <v>138</v>
      </c>
      <c r="E147" s="37"/>
      <c r="F147" s="221" t="s">
        <v>311</v>
      </c>
      <c r="G147" s="37"/>
      <c r="H147" s="37"/>
      <c r="I147" s="222"/>
      <c r="J147" s="37"/>
      <c r="K147" s="37"/>
      <c r="L147" s="40"/>
      <c r="M147" s="223"/>
      <c r="N147" s="224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138</v>
      </c>
      <c r="AU147" s="18" t="s">
        <v>88</v>
      </c>
    </row>
    <row r="148" spans="1:65" s="13" customFormat="1" ht="10.199999999999999">
      <c r="B148" s="187"/>
      <c r="C148" s="188"/>
      <c r="D148" s="189" t="s">
        <v>128</v>
      </c>
      <c r="E148" s="190" t="s">
        <v>28</v>
      </c>
      <c r="F148" s="191" t="s">
        <v>312</v>
      </c>
      <c r="G148" s="188"/>
      <c r="H148" s="192">
        <v>140</v>
      </c>
      <c r="I148" s="193"/>
      <c r="J148" s="188"/>
      <c r="K148" s="188"/>
      <c r="L148" s="194"/>
      <c r="M148" s="195"/>
      <c r="N148" s="196"/>
      <c r="O148" s="196"/>
      <c r="P148" s="196"/>
      <c r="Q148" s="196"/>
      <c r="R148" s="196"/>
      <c r="S148" s="196"/>
      <c r="T148" s="197"/>
      <c r="AT148" s="198" t="s">
        <v>128</v>
      </c>
      <c r="AU148" s="198" t="s">
        <v>88</v>
      </c>
      <c r="AV148" s="13" t="s">
        <v>88</v>
      </c>
      <c r="AW148" s="13" t="s">
        <v>37</v>
      </c>
      <c r="AX148" s="13" t="s">
        <v>78</v>
      </c>
      <c r="AY148" s="198" t="s">
        <v>120</v>
      </c>
    </row>
    <row r="149" spans="1:65" s="14" customFormat="1" ht="10.199999999999999">
      <c r="B149" s="199"/>
      <c r="C149" s="200"/>
      <c r="D149" s="189" t="s">
        <v>128</v>
      </c>
      <c r="E149" s="201" t="s">
        <v>28</v>
      </c>
      <c r="F149" s="202" t="s">
        <v>130</v>
      </c>
      <c r="G149" s="200"/>
      <c r="H149" s="201" t="s">
        <v>28</v>
      </c>
      <c r="I149" s="203"/>
      <c r="J149" s="200"/>
      <c r="K149" s="200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128</v>
      </c>
      <c r="AU149" s="208" t="s">
        <v>88</v>
      </c>
      <c r="AV149" s="14" t="s">
        <v>86</v>
      </c>
      <c r="AW149" s="14" t="s">
        <v>37</v>
      </c>
      <c r="AX149" s="14" t="s">
        <v>78</v>
      </c>
      <c r="AY149" s="208" t="s">
        <v>120</v>
      </c>
    </row>
    <row r="150" spans="1:65" s="15" customFormat="1" ht="10.199999999999999">
      <c r="B150" s="209"/>
      <c r="C150" s="210"/>
      <c r="D150" s="189" t="s">
        <v>128</v>
      </c>
      <c r="E150" s="211" t="s">
        <v>28</v>
      </c>
      <c r="F150" s="212" t="s">
        <v>131</v>
      </c>
      <c r="G150" s="210"/>
      <c r="H150" s="213">
        <v>140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128</v>
      </c>
      <c r="AU150" s="219" t="s">
        <v>88</v>
      </c>
      <c r="AV150" s="15" t="s">
        <v>126</v>
      </c>
      <c r="AW150" s="15" t="s">
        <v>37</v>
      </c>
      <c r="AX150" s="15" t="s">
        <v>86</v>
      </c>
      <c r="AY150" s="219" t="s">
        <v>120</v>
      </c>
    </row>
    <row r="151" spans="1:65" s="2" customFormat="1" ht="21.75" customHeight="1">
      <c r="A151" s="35"/>
      <c r="B151" s="36"/>
      <c r="C151" s="174" t="s">
        <v>313</v>
      </c>
      <c r="D151" s="174" t="s">
        <v>122</v>
      </c>
      <c r="E151" s="175" t="s">
        <v>314</v>
      </c>
      <c r="F151" s="176" t="s">
        <v>315</v>
      </c>
      <c r="G151" s="177" t="s">
        <v>191</v>
      </c>
      <c r="H151" s="178">
        <v>93.03</v>
      </c>
      <c r="I151" s="179"/>
      <c r="J151" s="180">
        <f>ROUND(I151*H151,2)</f>
        <v>0</v>
      </c>
      <c r="K151" s="176" t="s">
        <v>136</v>
      </c>
      <c r="L151" s="40"/>
      <c r="M151" s="181" t="s">
        <v>28</v>
      </c>
      <c r="N151" s="182" t="s">
        <v>49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126</v>
      </c>
      <c r="AT151" s="185" t="s">
        <v>122</v>
      </c>
      <c r="AU151" s="185" t="s">
        <v>88</v>
      </c>
      <c r="AY151" s="18" t="s">
        <v>120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86</v>
      </c>
      <c r="BK151" s="186">
        <f>ROUND(I151*H151,2)</f>
        <v>0</v>
      </c>
      <c r="BL151" s="18" t="s">
        <v>126</v>
      </c>
      <c r="BM151" s="185" t="s">
        <v>316</v>
      </c>
    </row>
    <row r="152" spans="1:65" s="2" customFormat="1" ht="10.199999999999999">
      <c r="A152" s="35"/>
      <c r="B152" s="36"/>
      <c r="C152" s="37"/>
      <c r="D152" s="220" t="s">
        <v>138</v>
      </c>
      <c r="E152" s="37"/>
      <c r="F152" s="221" t="s">
        <v>317</v>
      </c>
      <c r="G152" s="37"/>
      <c r="H152" s="37"/>
      <c r="I152" s="222"/>
      <c r="J152" s="37"/>
      <c r="K152" s="37"/>
      <c r="L152" s="40"/>
      <c r="M152" s="223"/>
      <c r="N152" s="224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138</v>
      </c>
      <c r="AU152" s="18" t="s">
        <v>88</v>
      </c>
    </row>
    <row r="153" spans="1:65" s="13" customFormat="1" ht="10.199999999999999">
      <c r="B153" s="187"/>
      <c r="C153" s="188"/>
      <c r="D153" s="189" t="s">
        <v>128</v>
      </c>
      <c r="E153" s="190" t="s">
        <v>28</v>
      </c>
      <c r="F153" s="191" t="s">
        <v>318</v>
      </c>
      <c r="G153" s="188"/>
      <c r="H153" s="192">
        <v>10.78</v>
      </c>
      <c r="I153" s="193"/>
      <c r="J153" s="188"/>
      <c r="K153" s="188"/>
      <c r="L153" s="194"/>
      <c r="M153" s="195"/>
      <c r="N153" s="196"/>
      <c r="O153" s="196"/>
      <c r="P153" s="196"/>
      <c r="Q153" s="196"/>
      <c r="R153" s="196"/>
      <c r="S153" s="196"/>
      <c r="T153" s="197"/>
      <c r="AT153" s="198" t="s">
        <v>128</v>
      </c>
      <c r="AU153" s="198" t="s">
        <v>88</v>
      </c>
      <c r="AV153" s="13" t="s">
        <v>88</v>
      </c>
      <c r="AW153" s="13" t="s">
        <v>37</v>
      </c>
      <c r="AX153" s="13" t="s">
        <v>78</v>
      </c>
      <c r="AY153" s="198" t="s">
        <v>120</v>
      </c>
    </row>
    <row r="154" spans="1:65" s="14" customFormat="1" ht="10.199999999999999">
      <c r="B154" s="199"/>
      <c r="C154" s="200"/>
      <c r="D154" s="189" t="s">
        <v>128</v>
      </c>
      <c r="E154" s="201" t="s">
        <v>28</v>
      </c>
      <c r="F154" s="202" t="s">
        <v>319</v>
      </c>
      <c r="G154" s="200"/>
      <c r="H154" s="201" t="s">
        <v>28</v>
      </c>
      <c r="I154" s="203"/>
      <c r="J154" s="200"/>
      <c r="K154" s="200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128</v>
      </c>
      <c r="AU154" s="208" t="s">
        <v>88</v>
      </c>
      <c r="AV154" s="14" t="s">
        <v>86</v>
      </c>
      <c r="AW154" s="14" t="s">
        <v>37</v>
      </c>
      <c r="AX154" s="14" t="s">
        <v>78</v>
      </c>
      <c r="AY154" s="208" t="s">
        <v>120</v>
      </c>
    </row>
    <row r="155" spans="1:65" s="13" customFormat="1" ht="10.199999999999999">
      <c r="B155" s="187"/>
      <c r="C155" s="188"/>
      <c r="D155" s="189" t="s">
        <v>128</v>
      </c>
      <c r="E155" s="190" t="s">
        <v>28</v>
      </c>
      <c r="F155" s="191" t="s">
        <v>320</v>
      </c>
      <c r="G155" s="188"/>
      <c r="H155" s="192">
        <v>72.540000000000006</v>
      </c>
      <c r="I155" s="193"/>
      <c r="J155" s="188"/>
      <c r="K155" s="188"/>
      <c r="L155" s="194"/>
      <c r="M155" s="195"/>
      <c r="N155" s="196"/>
      <c r="O155" s="196"/>
      <c r="P155" s="196"/>
      <c r="Q155" s="196"/>
      <c r="R155" s="196"/>
      <c r="S155" s="196"/>
      <c r="T155" s="197"/>
      <c r="AT155" s="198" t="s">
        <v>128</v>
      </c>
      <c r="AU155" s="198" t="s">
        <v>88</v>
      </c>
      <c r="AV155" s="13" t="s">
        <v>88</v>
      </c>
      <c r="AW155" s="13" t="s">
        <v>37</v>
      </c>
      <c r="AX155" s="13" t="s">
        <v>78</v>
      </c>
      <c r="AY155" s="198" t="s">
        <v>120</v>
      </c>
    </row>
    <row r="156" spans="1:65" s="14" customFormat="1" ht="10.199999999999999">
      <c r="B156" s="199"/>
      <c r="C156" s="200"/>
      <c r="D156" s="189" t="s">
        <v>128</v>
      </c>
      <c r="E156" s="201" t="s">
        <v>28</v>
      </c>
      <c r="F156" s="202" t="s">
        <v>321</v>
      </c>
      <c r="G156" s="200"/>
      <c r="H156" s="201" t="s">
        <v>28</v>
      </c>
      <c r="I156" s="203"/>
      <c r="J156" s="200"/>
      <c r="K156" s="200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128</v>
      </c>
      <c r="AU156" s="208" t="s">
        <v>88</v>
      </c>
      <c r="AV156" s="14" t="s">
        <v>86</v>
      </c>
      <c r="AW156" s="14" t="s">
        <v>37</v>
      </c>
      <c r="AX156" s="14" t="s">
        <v>78</v>
      </c>
      <c r="AY156" s="208" t="s">
        <v>120</v>
      </c>
    </row>
    <row r="157" spans="1:65" s="13" customFormat="1" ht="10.199999999999999">
      <c r="B157" s="187"/>
      <c r="C157" s="188"/>
      <c r="D157" s="189" t="s">
        <v>128</v>
      </c>
      <c r="E157" s="190" t="s">
        <v>28</v>
      </c>
      <c r="F157" s="191" t="s">
        <v>322</v>
      </c>
      <c r="G157" s="188"/>
      <c r="H157" s="192">
        <v>7.75</v>
      </c>
      <c r="I157" s="193"/>
      <c r="J157" s="188"/>
      <c r="K157" s="188"/>
      <c r="L157" s="194"/>
      <c r="M157" s="195"/>
      <c r="N157" s="196"/>
      <c r="O157" s="196"/>
      <c r="P157" s="196"/>
      <c r="Q157" s="196"/>
      <c r="R157" s="196"/>
      <c r="S157" s="196"/>
      <c r="T157" s="197"/>
      <c r="AT157" s="198" t="s">
        <v>128</v>
      </c>
      <c r="AU157" s="198" t="s">
        <v>88</v>
      </c>
      <c r="AV157" s="13" t="s">
        <v>88</v>
      </c>
      <c r="AW157" s="13" t="s">
        <v>37</v>
      </c>
      <c r="AX157" s="13" t="s">
        <v>78</v>
      </c>
      <c r="AY157" s="198" t="s">
        <v>120</v>
      </c>
    </row>
    <row r="158" spans="1:65" s="14" customFormat="1" ht="10.199999999999999">
      <c r="B158" s="199"/>
      <c r="C158" s="200"/>
      <c r="D158" s="189" t="s">
        <v>128</v>
      </c>
      <c r="E158" s="201" t="s">
        <v>28</v>
      </c>
      <c r="F158" s="202" t="s">
        <v>323</v>
      </c>
      <c r="G158" s="200"/>
      <c r="H158" s="201" t="s">
        <v>28</v>
      </c>
      <c r="I158" s="203"/>
      <c r="J158" s="200"/>
      <c r="K158" s="200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128</v>
      </c>
      <c r="AU158" s="208" t="s">
        <v>88</v>
      </c>
      <c r="AV158" s="14" t="s">
        <v>86</v>
      </c>
      <c r="AW158" s="14" t="s">
        <v>37</v>
      </c>
      <c r="AX158" s="14" t="s">
        <v>78</v>
      </c>
      <c r="AY158" s="208" t="s">
        <v>120</v>
      </c>
    </row>
    <row r="159" spans="1:65" s="13" customFormat="1" ht="10.199999999999999">
      <c r="B159" s="187"/>
      <c r="C159" s="188"/>
      <c r="D159" s="189" t="s">
        <v>128</v>
      </c>
      <c r="E159" s="190" t="s">
        <v>28</v>
      </c>
      <c r="F159" s="191" t="s">
        <v>324</v>
      </c>
      <c r="G159" s="188"/>
      <c r="H159" s="192">
        <v>1.96</v>
      </c>
      <c r="I159" s="193"/>
      <c r="J159" s="188"/>
      <c r="K159" s="188"/>
      <c r="L159" s="194"/>
      <c r="M159" s="195"/>
      <c r="N159" s="196"/>
      <c r="O159" s="196"/>
      <c r="P159" s="196"/>
      <c r="Q159" s="196"/>
      <c r="R159" s="196"/>
      <c r="S159" s="196"/>
      <c r="T159" s="197"/>
      <c r="AT159" s="198" t="s">
        <v>128</v>
      </c>
      <c r="AU159" s="198" t="s">
        <v>88</v>
      </c>
      <c r="AV159" s="13" t="s">
        <v>88</v>
      </c>
      <c r="AW159" s="13" t="s">
        <v>37</v>
      </c>
      <c r="AX159" s="13" t="s">
        <v>78</v>
      </c>
      <c r="AY159" s="198" t="s">
        <v>120</v>
      </c>
    </row>
    <row r="160" spans="1:65" s="14" customFormat="1" ht="10.199999999999999">
      <c r="B160" s="199"/>
      <c r="C160" s="200"/>
      <c r="D160" s="189" t="s">
        <v>128</v>
      </c>
      <c r="E160" s="201" t="s">
        <v>28</v>
      </c>
      <c r="F160" s="202" t="s">
        <v>325</v>
      </c>
      <c r="G160" s="200"/>
      <c r="H160" s="201" t="s">
        <v>28</v>
      </c>
      <c r="I160" s="203"/>
      <c r="J160" s="200"/>
      <c r="K160" s="200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128</v>
      </c>
      <c r="AU160" s="208" t="s">
        <v>88</v>
      </c>
      <c r="AV160" s="14" t="s">
        <v>86</v>
      </c>
      <c r="AW160" s="14" t="s">
        <v>37</v>
      </c>
      <c r="AX160" s="14" t="s">
        <v>78</v>
      </c>
      <c r="AY160" s="208" t="s">
        <v>120</v>
      </c>
    </row>
    <row r="161" spans="1:65" s="15" customFormat="1" ht="10.199999999999999">
      <c r="B161" s="209"/>
      <c r="C161" s="210"/>
      <c r="D161" s="189" t="s">
        <v>128</v>
      </c>
      <c r="E161" s="211" t="s">
        <v>28</v>
      </c>
      <c r="F161" s="212" t="s">
        <v>131</v>
      </c>
      <c r="G161" s="210"/>
      <c r="H161" s="213">
        <v>93.03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128</v>
      </c>
      <c r="AU161" s="219" t="s">
        <v>88</v>
      </c>
      <c r="AV161" s="15" t="s">
        <v>126</v>
      </c>
      <c r="AW161" s="15" t="s">
        <v>37</v>
      </c>
      <c r="AX161" s="15" t="s">
        <v>86</v>
      </c>
      <c r="AY161" s="219" t="s">
        <v>120</v>
      </c>
    </row>
    <row r="162" spans="1:65" s="2" customFormat="1" ht="24.15" customHeight="1">
      <c r="A162" s="35"/>
      <c r="B162" s="36"/>
      <c r="C162" s="174" t="s">
        <v>326</v>
      </c>
      <c r="D162" s="174" t="s">
        <v>122</v>
      </c>
      <c r="E162" s="175" t="s">
        <v>327</v>
      </c>
      <c r="F162" s="176" t="s">
        <v>328</v>
      </c>
      <c r="G162" s="177" t="s">
        <v>191</v>
      </c>
      <c r="H162" s="178">
        <v>1024.5</v>
      </c>
      <c r="I162" s="179"/>
      <c r="J162" s="180">
        <f>ROUND(I162*H162,2)</f>
        <v>0</v>
      </c>
      <c r="K162" s="176" t="s">
        <v>136</v>
      </c>
      <c r="L162" s="40"/>
      <c r="M162" s="181" t="s">
        <v>28</v>
      </c>
      <c r="N162" s="182" t="s">
        <v>49</v>
      </c>
      <c r="O162" s="65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126</v>
      </c>
      <c r="AT162" s="185" t="s">
        <v>122</v>
      </c>
      <c r="AU162" s="185" t="s">
        <v>88</v>
      </c>
      <c r="AY162" s="18" t="s">
        <v>120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86</v>
      </c>
      <c r="BK162" s="186">
        <f>ROUND(I162*H162,2)</f>
        <v>0</v>
      </c>
      <c r="BL162" s="18" t="s">
        <v>126</v>
      </c>
      <c r="BM162" s="185" t="s">
        <v>329</v>
      </c>
    </row>
    <row r="163" spans="1:65" s="2" customFormat="1" ht="10.199999999999999">
      <c r="A163" s="35"/>
      <c r="B163" s="36"/>
      <c r="C163" s="37"/>
      <c r="D163" s="220" t="s">
        <v>138</v>
      </c>
      <c r="E163" s="37"/>
      <c r="F163" s="221" t="s">
        <v>330</v>
      </c>
      <c r="G163" s="37"/>
      <c r="H163" s="37"/>
      <c r="I163" s="222"/>
      <c r="J163" s="37"/>
      <c r="K163" s="37"/>
      <c r="L163" s="40"/>
      <c r="M163" s="223"/>
      <c r="N163" s="224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138</v>
      </c>
      <c r="AU163" s="18" t="s">
        <v>88</v>
      </c>
    </row>
    <row r="164" spans="1:65" s="13" customFormat="1" ht="10.199999999999999">
      <c r="B164" s="187"/>
      <c r="C164" s="188"/>
      <c r="D164" s="189" t="s">
        <v>128</v>
      </c>
      <c r="E164" s="190" t="s">
        <v>28</v>
      </c>
      <c r="F164" s="191" t="s">
        <v>331</v>
      </c>
      <c r="G164" s="188"/>
      <c r="H164" s="192">
        <v>1024.5</v>
      </c>
      <c r="I164" s="193"/>
      <c r="J164" s="188"/>
      <c r="K164" s="188"/>
      <c r="L164" s="194"/>
      <c r="M164" s="195"/>
      <c r="N164" s="196"/>
      <c r="O164" s="196"/>
      <c r="P164" s="196"/>
      <c r="Q164" s="196"/>
      <c r="R164" s="196"/>
      <c r="S164" s="196"/>
      <c r="T164" s="197"/>
      <c r="AT164" s="198" t="s">
        <v>128</v>
      </c>
      <c r="AU164" s="198" t="s">
        <v>88</v>
      </c>
      <c r="AV164" s="13" t="s">
        <v>88</v>
      </c>
      <c r="AW164" s="13" t="s">
        <v>37</v>
      </c>
      <c r="AX164" s="13" t="s">
        <v>78</v>
      </c>
      <c r="AY164" s="198" t="s">
        <v>120</v>
      </c>
    </row>
    <row r="165" spans="1:65" s="14" customFormat="1" ht="10.199999999999999">
      <c r="B165" s="199"/>
      <c r="C165" s="200"/>
      <c r="D165" s="189" t="s">
        <v>128</v>
      </c>
      <c r="E165" s="201" t="s">
        <v>28</v>
      </c>
      <c r="F165" s="202" t="s">
        <v>332</v>
      </c>
      <c r="G165" s="200"/>
      <c r="H165" s="201" t="s">
        <v>28</v>
      </c>
      <c r="I165" s="203"/>
      <c r="J165" s="200"/>
      <c r="K165" s="200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128</v>
      </c>
      <c r="AU165" s="208" t="s">
        <v>88</v>
      </c>
      <c r="AV165" s="14" t="s">
        <v>86</v>
      </c>
      <c r="AW165" s="14" t="s">
        <v>37</v>
      </c>
      <c r="AX165" s="14" t="s">
        <v>78</v>
      </c>
      <c r="AY165" s="208" t="s">
        <v>120</v>
      </c>
    </row>
    <row r="166" spans="1:65" s="15" customFormat="1" ht="10.199999999999999">
      <c r="B166" s="209"/>
      <c r="C166" s="210"/>
      <c r="D166" s="189" t="s">
        <v>128</v>
      </c>
      <c r="E166" s="211" t="s">
        <v>28</v>
      </c>
      <c r="F166" s="212" t="s">
        <v>131</v>
      </c>
      <c r="G166" s="210"/>
      <c r="H166" s="213">
        <v>1024.5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128</v>
      </c>
      <c r="AU166" s="219" t="s">
        <v>88</v>
      </c>
      <c r="AV166" s="15" t="s">
        <v>126</v>
      </c>
      <c r="AW166" s="15" t="s">
        <v>37</v>
      </c>
      <c r="AX166" s="15" t="s">
        <v>86</v>
      </c>
      <c r="AY166" s="219" t="s">
        <v>120</v>
      </c>
    </row>
    <row r="167" spans="1:65" s="2" customFormat="1" ht="24.15" customHeight="1">
      <c r="A167" s="35"/>
      <c r="B167" s="36"/>
      <c r="C167" s="174" t="s">
        <v>8</v>
      </c>
      <c r="D167" s="174" t="s">
        <v>122</v>
      </c>
      <c r="E167" s="175" t="s">
        <v>333</v>
      </c>
      <c r="F167" s="176" t="s">
        <v>334</v>
      </c>
      <c r="G167" s="177" t="s">
        <v>191</v>
      </c>
      <c r="H167" s="178">
        <v>57</v>
      </c>
      <c r="I167" s="179"/>
      <c r="J167" s="180">
        <f>ROUND(I167*H167,2)</f>
        <v>0</v>
      </c>
      <c r="K167" s="176" t="s">
        <v>136</v>
      </c>
      <c r="L167" s="40"/>
      <c r="M167" s="181" t="s">
        <v>28</v>
      </c>
      <c r="N167" s="182" t="s">
        <v>49</v>
      </c>
      <c r="O167" s="65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126</v>
      </c>
      <c r="AT167" s="185" t="s">
        <v>122</v>
      </c>
      <c r="AU167" s="185" t="s">
        <v>88</v>
      </c>
      <c r="AY167" s="18" t="s">
        <v>120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86</v>
      </c>
      <c r="BK167" s="186">
        <f>ROUND(I167*H167,2)</f>
        <v>0</v>
      </c>
      <c r="BL167" s="18" t="s">
        <v>126</v>
      </c>
      <c r="BM167" s="185" t="s">
        <v>335</v>
      </c>
    </row>
    <row r="168" spans="1:65" s="2" customFormat="1" ht="10.199999999999999">
      <c r="A168" s="35"/>
      <c r="B168" s="36"/>
      <c r="C168" s="37"/>
      <c r="D168" s="220" t="s">
        <v>138</v>
      </c>
      <c r="E168" s="37"/>
      <c r="F168" s="221" t="s">
        <v>336</v>
      </c>
      <c r="G168" s="37"/>
      <c r="H168" s="37"/>
      <c r="I168" s="222"/>
      <c r="J168" s="37"/>
      <c r="K168" s="37"/>
      <c r="L168" s="40"/>
      <c r="M168" s="223"/>
      <c r="N168" s="224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138</v>
      </c>
      <c r="AU168" s="18" t="s">
        <v>88</v>
      </c>
    </row>
    <row r="169" spans="1:65" s="13" customFormat="1" ht="10.199999999999999">
      <c r="B169" s="187"/>
      <c r="C169" s="188"/>
      <c r="D169" s="189" t="s">
        <v>128</v>
      </c>
      <c r="E169" s="190" t="s">
        <v>28</v>
      </c>
      <c r="F169" s="191" t="s">
        <v>337</v>
      </c>
      <c r="G169" s="188"/>
      <c r="H169" s="192">
        <v>57</v>
      </c>
      <c r="I169" s="193"/>
      <c r="J169" s="188"/>
      <c r="K169" s="188"/>
      <c r="L169" s="194"/>
      <c r="M169" s="195"/>
      <c r="N169" s="196"/>
      <c r="O169" s="196"/>
      <c r="P169" s="196"/>
      <c r="Q169" s="196"/>
      <c r="R169" s="196"/>
      <c r="S169" s="196"/>
      <c r="T169" s="197"/>
      <c r="AT169" s="198" t="s">
        <v>128</v>
      </c>
      <c r="AU169" s="198" t="s">
        <v>88</v>
      </c>
      <c r="AV169" s="13" t="s">
        <v>88</v>
      </c>
      <c r="AW169" s="13" t="s">
        <v>37</v>
      </c>
      <c r="AX169" s="13" t="s">
        <v>78</v>
      </c>
      <c r="AY169" s="198" t="s">
        <v>120</v>
      </c>
    </row>
    <row r="170" spans="1:65" s="14" customFormat="1" ht="10.199999999999999">
      <c r="B170" s="199"/>
      <c r="C170" s="200"/>
      <c r="D170" s="189" t="s">
        <v>128</v>
      </c>
      <c r="E170" s="201" t="s">
        <v>28</v>
      </c>
      <c r="F170" s="202" t="s">
        <v>338</v>
      </c>
      <c r="G170" s="200"/>
      <c r="H170" s="201" t="s">
        <v>28</v>
      </c>
      <c r="I170" s="203"/>
      <c r="J170" s="200"/>
      <c r="K170" s="200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128</v>
      </c>
      <c r="AU170" s="208" t="s">
        <v>88</v>
      </c>
      <c r="AV170" s="14" t="s">
        <v>86</v>
      </c>
      <c r="AW170" s="14" t="s">
        <v>37</v>
      </c>
      <c r="AX170" s="14" t="s">
        <v>78</v>
      </c>
      <c r="AY170" s="208" t="s">
        <v>120</v>
      </c>
    </row>
    <row r="171" spans="1:65" s="15" customFormat="1" ht="10.199999999999999">
      <c r="B171" s="209"/>
      <c r="C171" s="210"/>
      <c r="D171" s="189" t="s">
        <v>128</v>
      </c>
      <c r="E171" s="211" t="s">
        <v>28</v>
      </c>
      <c r="F171" s="212" t="s">
        <v>131</v>
      </c>
      <c r="G171" s="210"/>
      <c r="H171" s="213">
        <v>57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128</v>
      </c>
      <c r="AU171" s="219" t="s">
        <v>88</v>
      </c>
      <c r="AV171" s="15" t="s">
        <v>126</v>
      </c>
      <c r="AW171" s="15" t="s">
        <v>37</v>
      </c>
      <c r="AX171" s="15" t="s">
        <v>86</v>
      </c>
      <c r="AY171" s="219" t="s">
        <v>120</v>
      </c>
    </row>
    <row r="172" spans="1:65" s="2" customFormat="1" ht="24.15" customHeight="1">
      <c r="A172" s="35"/>
      <c r="B172" s="36"/>
      <c r="C172" s="174" t="s">
        <v>160</v>
      </c>
      <c r="D172" s="174" t="s">
        <v>122</v>
      </c>
      <c r="E172" s="175" t="s">
        <v>333</v>
      </c>
      <c r="F172" s="176" t="s">
        <v>334</v>
      </c>
      <c r="G172" s="177" t="s">
        <v>191</v>
      </c>
      <c r="H172" s="178">
        <v>54.32</v>
      </c>
      <c r="I172" s="179"/>
      <c r="J172" s="180">
        <f>ROUND(I172*H172,2)</f>
        <v>0</v>
      </c>
      <c r="K172" s="176" t="s">
        <v>136</v>
      </c>
      <c r="L172" s="40"/>
      <c r="M172" s="181" t="s">
        <v>28</v>
      </c>
      <c r="N172" s="182" t="s">
        <v>49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126</v>
      </c>
      <c r="AT172" s="185" t="s">
        <v>122</v>
      </c>
      <c r="AU172" s="185" t="s">
        <v>88</v>
      </c>
      <c r="AY172" s="18" t="s">
        <v>120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86</v>
      </c>
      <c r="BK172" s="186">
        <f>ROUND(I172*H172,2)</f>
        <v>0</v>
      </c>
      <c r="BL172" s="18" t="s">
        <v>126</v>
      </c>
      <c r="BM172" s="185" t="s">
        <v>339</v>
      </c>
    </row>
    <row r="173" spans="1:65" s="2" customFormat="1" ht="10.199999999999999">
      <c r="A173" s="35"/>
      <c r="B173" s="36"/>
      <c r="C173" s="37"/>
      <c r="D173" s="220" t="s">
        <v>138</v>
      </c>
      <c r="E173" s="37"/>
      <c r="F173" s="221" t="s">
        <v>336</v>
      </c>
      <c r="G173" s="37"/>
      <c r="H173" s="37"/>
      <c r="I173" s="222"/>
      <c r="J173" s="37"/>
      <c r="K173" s="37"/>
      <c r="L173" s="40"/>
      <c r="M173" s="223"/>
      <c r="N173" s="224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138</v>
      </c>
      <c r="AU173" s="18" t="s">
        <v>88</v>
      </c>
    </row>
    <row r="174" spans="1:65" s="13" customFormat="1" ht="10.199999999999999">
      <c r="B174" s="187"/>
      <c r="C174" s="188"/>
      <c r="D174" s="189" t="s">
        <v>128</v>
      </c>
      <c r="E174" s="190" t="s">
        <v>28</v>
      </c>
      <c r="F174" s="191" t="s">
        <v>340</v>
      </c>
      <c r="G174" s="188"/>
      <c r="H174" s="192">
        <v>45.5</v>
      </c>
      <c r="I174" s="193"/>
      <c r="J174" s="188"/>
      <c r="K174" s="188"/>
      <c r="L174" s="194"/>
      <c r="M174" s="195"/>
      <c r="N174" s="196"/>
      <c r="O174" s="196"/>
      <c r="P174" s="196"/>
      <c r="Q174" s="196"/>
      <c r="R174" s="196"/>
      <c r="S174" s="196"/>
      <c r="T174" s="197"/>
      <c r="AT174" s="198" t="s">
        <v>128</v>
      </c>
      <c r="AU174" s="198" t="s">
        <v>88</v>
      </c>
      <c r="AV174" s="13" t="s">
        <v>88</v>
      </c>
      <c r="AW174" s="13" t="s">
        <v>37</v>
      </c>
      <c r="AX174" s="13" t="s">
        <v>78</v>
      </c>
      <c r="AY174" s="198" t="s">
        <v>120</v>
      </c>
    </row>
    <row r="175" spans="1:65" s="14" customFormat="1" ht="10.199999999999999">
      <c r="B175" s="199"/>
      <c r="C175" s="200"/>
      <c r="D175" s="189" t="s">
        <v>128</v>
      </c>
      <c r="E175" s="201" t="s">
        <v>28</v>
      </c>
      <c r="F175" s="202" t="s">
        <v>341</v>
      </c>
      <c r="G175" s="200"/>
      <c r="H175" s="201" t="s">
        <v>28</v>
      </c>
      <c r="I175" s="203"/>
      <c r="J175" s="200"/>
      <c r="K175" s="200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128</v>
      </c>
      <c r="AU175" s="208" t="s">
        <v>88</v>
      </c>
      <c r="AV175" s="14" t="s">
        <v>86</v>
      </c>
      <c r="AW175" s="14" t="s">
        <v>37</v>
      </c>
      <c r="AX175" s="14" t="s">
        <v>78</v>
      </c>
      <c r="AY175" s="208" t="s">
        <v>120</v>
      </c>
    </row>
    <row r="176" spans="1:65" s="13" customFormat="1" ht="10.199999999999999">
      <c r="B176" s="187"/>
      <c r="C176" s="188"/>
      <c r="D176" s="189" t="s">
        <v>128</v>
      </c>
      <c r="E176" s="190" t="s">
        <v>28</v>
      </c>
      <c r="F176" s="191" t="s">
        <v>342</v>
      </c>
      <c r="G176" s="188"/>
      <c r="H176" s="192">
        <v>8.82</v>
      </c>
      <c r="I176" s="193"/>
      <c r="J176" s="188"/>
      <c r="K176" s="188"/>
      <c r="L176" s="194"/>
      <c r="M176" s="195"/>
      <c r="N176" s="196"/>
      <c r="O176" s="196"/>
      <c r="P176" s="196"/>
      <c r="Q176" s="196"/>
      <c r="R176" s="196"/>
      <c r="S176" s="196"/>
      <c r="T176" s="197"/>
      <c r="AT176" s="198" t="s">
        <v>128</v>
      </c>
      <c r="AU176" s="198" t="s">
        <v>88</v>
      </c>
      <c r="AV176" s="13" t="s">
        <v>88</v>
      </c>
      <c r="AW176" s="13" t="s">
        <v>37</v>
      </c>
      <c r="AX176" s="13" t="s">
        <v>78</v>
      </c>
      <c r="AY176" s="198" t="s">
        <v>120</v>
      </c>
    </row>
    <row r="177" spans="1:65" s="14" customFormat="1" ht="10.199999999999999">
      <c r="B177" s="199"/>
      <c r="C177" s="200"/>
      <c r="D177" s="189" t="s">
        <v>128</v>
      </c>
      <c r="E177" s="201" t="s">
        <v>28</v>
      </c>
      <c r="F177" s="202" t="s">
        <v>343</v>
      </c>
      <c r="G177" s="200"/>
      <c r="H177" s="201" t="s">
        <v>28</v>
      </c>
      <c r="I177" s="203"/>
      <c r="J177" s="200"/>
      <c r="K177" s="200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128</v>
      </c>
      <c r="AU177" s="208" t="s">
        <v>88</v>
      </c>
      <c r="AV177" s="14" t="s">
        <v>86</v>
      </c>
      <c r="AW177" s="14" t="s">
        <v>37</v>
      </c>
      <c r="AX177" s="14" t="s">
        <v>78</v>
      </c>
      <c r="AY177" s="208" t="s">
        <v>120</v>
      </c>
    </row>
    <row r="178" spans="1:65" s="14" customFormat="1" ht="10.199999999999999">
      <c r="B178" s="199"/>
      <c r="C178" s="200"/>
      <c r="D178" s="189" t="s">
        <v>128</v>
      </c>
      <c r="E178" s="201" t="s">
        <v>28</v>
      </c>
      <c r="F178" s="202" t="s">
        <v>130</v>
      </c>
      <c r="G178" s="200"/>
      <c r="H178" s="201" t="s">
        <v>28</v>
      </c>
      <c r="I178" s="203"/>
      <c r="J178" s="200"/>
      <c r="K178" s="200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128</v>
      </c>
      <c r="AU178" s="208" t="s">
        <v>88</v>
      </c>
      <c r="AV178" s="14" t="s">
        <v>86</v>
      </c>
      <c r="AW178" s="14" t="s">
        <v>37</v>
      </c>
      <c r="AX178" s="14" t="s">
        <v>78</v>
      </c>
      <c r="AY178" s="208" t="s">
        <v>120</v>
      </c>
    </row>
    <row r="179" spans="1:65" s="15" customFormat="1" ht="10.199999999999999">
      <c r="B179" s="209"/>
      <c r="C179" s="210"/>
      <c r="D179" s="189" t="s">
        <v>128</v>
      </c>
      <c r="E179" s="211" t="s">
        <v>28</v>
      </c>
      <c r="F179" s="212" t="s">
        <v>131</v>
      </c>
      <c r="G179" s="210"/>
      <c r="H179" s="213">
        <v>54.32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128</v>
      </c>
      <c r="AU179" s="219" t="s">
        <v>88</v>
      </c>
      <c r="AV179" s="15" t="s">
        <v>126</v>
      </c>
      <c r="AW179" s="15" t="s">
        <v>37</v>
      </c>
      <c r="AX179" s="15" t="s">
        <v>86</v>
      </c>
      <c r="AY179" s="219" t="s">
        <v>120</v>
      </c>
    </row>
    <row r="180" spans="1:65" s="2" customFormat="1" ht="37.799999999999997" customHeight="1">
      <c r="A180" s="35"/>
      <c r="B180" s="36"/>
      <c r="C180" s="174" t="s">
        <v>165</v>
      </c>
      <c r="D180" s="174" t="s">
        <v>122</v>
      </c>
      <c r="E180" s="175" t="s">
        <v>344</v>
      </c>
      <c r="F180" s="176" t="s">
        <v>345</v>
      </c>
      <c r="G180" s="177" t="s">
        <v>191</v>
      </c>
      <c r="H180" s="178">
        <v>127</v>
      </c>
      <c r="I180" s="179"/>
      <c r="J180" s="180">
        <f>ROUND(I180*H180,2)</f>
        <v>0</v>
      </c>
      <c r="K180" s="176" t="s">
        <v>136</v>
      </c>
      <c r="L180" s="40"/>
      <c r="M180" s="181" t="s">
        <v>28</v>
      </c>
      <c r="N180" s="182" t="s">
        <v>49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126</v>
      </c>
      <c r="AT180" s="185" t="s">
        <v>122</v>
      </c>
      <c r="AU180" s="185" t="s">
        <v>88</v>
      </c>
      <c r="AY180" s="18" t="s">
        <v>120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86</v>
      </c>
      <c r="BK180" s="186">
        <f>ROUND(I180*H180,2)</f>
        <v>0</v>
      </c>
      <c r="BL180" s="18" t="s">
        <v>126</v>
      </c>
      <c r="BM180" s="185" t="s">
        <v>346</v>
      </c>
    </row>
    <row r="181" spans="1:65" s="2" customFormat="1" ht="10.199999999999999">
      <c r="A181" s="35"/>
      <c r="B181" s="36"/>
      <c r="C181" s="37"/>
      <c r="D181" s="220" t="s">
        <v>138</v>
      </c>
      <c r="E181" s="37"/>
      <c r="F181" s="221" t="s">
        <v>347</v>
      </c>
      <c r="G181" s="37"/>
      <c r="H181" s="37"/>
      <c r="I181" s="222"/>
      <c r="J181" s="37"/>
      <c r="K181" s="37"/>
      <c r="L181" s="40"/>
      <c r="M181" s="223"/>
      <c r="N181" s="224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138</v>
      </c>
      <c r="AU181" s="18" t="s">
        <v>88</v>
      </c>
    </row>
    <row r="182" spans="1:65" s="13" customFormat="1" ht="10.199999999999999">
      <c r="B182" s="187"/>
      <c r="C182" s="188"/>
      <c r="D182" s="189" t="s">
        <v>128</v>
      </c>
      <c r="E182" s="190" t="s">
        <v>28</v>
      </c>
      <c r="F182" s="191" t="s">
        <v>348</v>
      </c>
      <c r="G182" s="188"/>
      <c r="H182" s="192">
        <v>70</v>
      </c>
      <c r="I182" s="193"/>
      <c r="J182" s="188"/>
      <c r="K182" s="188"/>
      <c r="L182" s="194"/>
      <c r="M182" s="195"/>
      <c r="N182" s="196"/>
      <c r="O182" s="196"/>
      <c r="P182" s="196"/>
      <c r="Q182" s="196"/>
      <c r="R182" s="196"/>
      <c r="S182" s="196"/>
      <c r="T182" s="197"/>
      <c r="AT182" s="198" t="s">
        <v>128</v>
      </c>
      <c r="AU182" s="198" t="s">
        <v>88</v>
      </c>
      <c r="AV182" s="13" t="s">
        <v>88</v>
      </c>
      <c r="AW182" s="13" t="s">
        <v>37</v>
      </c>
      <c r="AX182" s="13" t="s">
        <v>78</v>
      </c>
      <c r="AY182" s="198" t="s">
        <v>120</v>
      </c>
    </row>
    <row r="183" spans="1:65" s="14" customFormat="1" ht="10.199999999999999">
      <c r="B183" s="199"/>
      <c r="C183" s="200"/>
      <c r="D183" s="189" t="s">
        <v>128</v>
      </c>
      <c r="E183" s="201" t="s">
        <v>28</v>
      </c>
      <c r="F183" s="202" t="s">
        <v>349</v>
      </c>
      <c r="G183" s="200"/>
      <c r="H183" s="201" t="s">
        <v>28</v>
      </c>
      <c r="I183" s="203"/>
      <c r="J183" s="200"/>
      <c r="K183" s="200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128</v>
      </c>
      <c r="AU183" s="208" t="s">
        <v>88</v>
      </c>
      <c r="AV183" s="14" t="s">
        <v>86</v>
      </c>
      <c r="AW183" s="14" t="s">
        <v>37</v>
      </c>
      <c r="AX183" s="14" t="s">
        <v>78</v>
      </c>
      <c r="AY183" s="208" t="s">
        <v>120</v>
      </c>
    </row>
    <row r="184" spans="1:65" s="13" customFormat="1" ht="10.199999999999999">
      <c r="B184" s="187"/>
      <c r="C184" s="188"/>
      <c r="D184" s="189" t="s">
        <v>128</v>
      </c>
      <c r="E184" s="190" t="s">
        <v>28</v>
      </c>
      <c r="F184" s="191" t="s">
        <v>350</v>
      </c>
      <c r="G184" s="188"/>
      <c r="H184" s="192">
        <v>57</v>
      </c>
      <c r="I184" s="193"/>
      <c r="J184" s="188"/>
      <c r="K184" s="188"/>
      <c r="L184" s="194"/>
      <c r="M184" s="195"/>
      <c r="N184" s="196"/>
      <c r="O184" s="196"/>
      <c r="P184" s="196"/>
      <c r="Q184" s="196"/>
      <c r="R184" s="196"/>
      <c r="S184" s="196"/>
      <c r="T184" s="197"/>
      <c r="AT184" s="198" t="s">
        <v>128</v>
      </c>
      <c r="AU184" s="198" t="s">
        <v>88</v>
      </c>
      <c r="AV184" s="13" t="s">
        <v>88</v>
      </c>
      <c r="AW184" s="13" t="s">
        <v>37</v>
      </c>
      <c r="AX184" s="13" t="s">
        <v>78</v>
      </c>
      <c r="AY184" s="198" t="s">
        <v>120</v>
      </c>
    </row>
    <row r="185" spans="1:65" s="14" customFormat="1" ht="10.199999999999999">
      <c r="B185" s="199"/>
      <c r="C185" s="200"/>
      <c r="D185" s="189" t="s">
        <v>128</v>
      </c>
      <c r="E185" s="201" t="s">
        <v>28</v>
      </c>
      <c r="F185" s="202" t="s">
        <v>351</v>
      </c>
      <c r="G185" s="200"/>
      <c r="H185" s="201" t="s">
        <v>28</v>
      </c>
      <c r="I185" s="203"/>
      <c r="J185" s="200"/>
      <c r="K185" s="200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128</v>
      </c>
      <c r="AU185" s="208" t="s">
        <v>88</v>
      </c>
      <c r="AV185" s="14" t="s">
        <v>86</v>
      </c>
      <c r="AW185" s="14" t="s">
        <v>37</v>
      </c>
      <c r="AX185" s="14" t="s">
        <v>78</v>
      </c>
      <c r="AY185" s="208" t="s">
        <v>120</v>
      </c>
    </row>
    <row r="186" spans="1:65" s="15" customFormat="1" ht="10.199999999999999">
      <c r="B186" s="209"/>
      <c r="C186" s="210"/>
      <c r="D186" s="189" t="s">
        <v>128</v>
      </c>
      <c r="E186" s="211" t="s">
        <v>28</v>
      </c>
      <c r="F186" s="212" t="s">
        <v>131</v>
      </c>
      <c r="G186" s="210"/>
      <c r="H186" s="213">
        <v>127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128</v>
      </c>
      <c r="AU186" s="219" t="s">
        <v>88</v>
      </c>
      <c r="AV186" s="15" t="s">
        <v>126</v>
      </c>
      <c r="AW186" s="15" t="s">
        <v>37</v>
      </c>
      <c r="AX186" s="15" t="s">
        <v>86</v>
      </c>
      <c r="AY186" s="219" t="s">
        <v>120</v>
      </c>
    </row>
    <row r="187" spans="1:65" s="2" customFormat="1" ht="37.799999999999997" customHeight="1">
      <c r="A187" s="35"/>
      <c r="B187" s="36"/>
      <c r="C187" s="174" t="s">
        <v>352</v>
      </c>
      <c r="D187" s="174" t="s">
        <v>122</v>
      </c>
      <c r="E187" s="175" t="s">
        <v>353</v>
      </c>
      <c r="F187" s="176" t="s">
        <v>354</v>
      </c>
      <c r="G187" s="177" t="s">
        <v>191</v>
      </c>
      <c r="H187" s="178">
        <v>1101.8499999999999</v>
      </c>
      <c r="I187" s="179"/>
      <c r="J187" s="180">
        <f>ROUND(I187*H187,2)</f>
        <v>0</v>
      </c>
      <c r="K187" s="176" t="s">
        <v>136</v>
      </c>
      <c r="L187" s="40"/>
      <c r="M187" s="181" t="s">
        <v>28</v>
      </c>
      <c r="N187" s="182" t="s">
        <v>49</v>
      </c>
      <c r="O187" s="65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126</v>
      </c>
      <c r="AT187" s="185" t="s">
        <v>122</v>
      </c>
      <c r="AU187" s="185" t="s">
        <v>88</v>
      </c>
      <c r="AY187" s="18" t="s">
        <v>120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86</v>
      </c>
      <c r="BK187" s="186">
        <f>ROUND(I187*H187,2)</f>
        <v>0</v>
      </c>
      <c r="BL187" s="18" t="s">
        <v>126</v>
      </c>
      <c r="BM187" s="185" t="s">
        <v>355</v>
      </c>
    </row>
    <row r="188" spans="1:65" s="2" customFormat="1" ht="10.199999999999999">
      <c r="A188" s="35"/>
      <c r="B188" s="36"/>
      <c r="C188" s="37"/>
      <c r="D188" s="220" t="s">
        <v>138</v>
      </c>
      <c r="E188" s="37"/>
      <c r="F188" s="221" t="s">
        <v>356</v>
      </c>
      <c r="G188" s="37"/>
      <c r="H188" s="37"/>
      <c r="I188" s="222"/>
      <c r="J188" s="37"/>
      <c r="K188" s="37"/>
      <c r="L188" s="40"/>
      <c r="M188" s="223"/>
      <c r="N188" s="224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138</v>
      </c>
      <c r="AU188" s="18" t="s">
        <v>88</v>
      </c>
    </row>
    <row r="189" spans="1:65" s="13" customFormat="1" ht="10.199999999999999">
      <c r="B189" s="187"/>
      <c r="C189" s="188"/>
      <c r="D189" s="189" t="s">
        <v>128</v>
      </c>
      <c r="E189" s="190" t="s">
        <v>28</v>
      </c>
      <c r="F189" s="191" t="s">
        <v>357</v>
      </c>
      <c r="G189" s="188"/>
      <c r="H189" s="192">
        <v>1228.8499999999999</v>
      </c>
      <c r="I189" s="193"/>
      <c r="J189" s="188"/>
      <c r="K189" s="188"/>
      <c r="L189" s="194"/>
      <c r="M189" s="195"/>
      <c r="N189" s="196"/>
      <c r="O189" s="196"/>
      <c r="P189" s="196"/>
      <c r="Q189" s="196"/>
      <c r="R189" s="196"/>
      <c r="S189" s="196"/>
      <c r="T189" s="197"/>
      <c r="AT189" s="198" t="s">
        <v>128</v>
      </c>
      <c r="AU189" s="198" t="s">
        <v>88</v>
      </c>
      <c r="AV189" s="13" t="s">
        <v>88</v>
      </c>
      <c r="AW189" s="13" t="s">
        <v>37</v>
      </c>
      <c r="AX189" s="13" t="s">
        <v>78</v>
      </c>
      <c r="AY189" s="198" t="s">
        <v>120</v>
      </c>
    </row>
    <row r="190" spans="1:65" s="13" customFormat="1" ht="10.199999999999999">
      <c r="B190" s="187"/>
      <c r="C190" s="188"/>
      <c r="D190" s="189" t="s">
        <v>128</v>
      </c>
      <c r="E190" s="190" t="s">
        <v>28</v>
      </c>
      <c r="F190" s="191" t="s">
        <v>358</v>
      </c>
      <c r="G190" s="188"/>
      <c r="H190" s="192">
        <v>-127</v>
      </c>
      <c r="I190" s="193"/>
      <c r="J190" s="188"/>
      <c r="K190" s="188"/>
      <c r="L190" s="194"/>
      <c r="M190" s="195"/>
      <c r="N190" s="196"/>
      <c r="O190" s="196"/>
      <c r="P190" s="196"/>
      <c r="Q190" s="196"/>
      <c r="R190" s="196"/>
      <c r="S190" s="196"/>
      <c r="T190" s="197"/>
      <c r="AT190" s="198" t="s">
        <v>128</v>
      </c>
      <c r="AU190" s="198" t="s">
        <v>88</v>
      </c>
      <c r="AV190" s="13" t="s">
        <v>88</v>
      </c>
      <c r="AW190" s="13" t="s">
        <v>37</v>
      </c>
      <c r="AX190" s="13" t="s">
        <v>78</v>
      </c>
      <c r="AY190" s="198" t="s">
        <v>120</v>
      </c>
    </row>
    <row r="191" spans="1:65" s="15" customFormat="1" ht="10.199999999999999">
      <c r="B191" s="209"/>
      <c r="C191" s="210"/>
      <c r="D191" s="189" t="s">
        <v>128</v>
      </c>
      <c r="E191" s="211" t="s">
        <v>28</v>
      </c>
      <c r="F191" s="212" t="s">
        <v>131</v>
      </c>
      <c r="G191" s="210"/>
      <c r="H191" s="213">
        <v>1101.8499999999999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128</v>
      </c>
      <c r="AU191" s="219" t="s">
        <v>88</v>
      </c>
      <c r="AV191" s="15" t="s">
        <v>126</v>
      </c>
      <c r="AW191" s="15" t="s">
        <v>37</v>
      </c>
      <c r="AX191" s="15" t="s">
        <v>86</v>
      </c>
      <c r="AY191" s="219" t="s">
        <v>120</v>
      </c>
    </row>
    <row r="192" spans="1:65" s="2" customFormat="1" ht="24.15" customHeight="1">
      <c r="A192" s="35"/>
      <c r="B192" s="36"/>
      <c r="C192" s="174" t="s">
        <v>359</v>
      </c>
      <c r="D192" s="174" t="s">
        <v>122</v>
      </c>
      <c r="E192" s="175" t="s">
        <v>360</v>
      </c>
      <c r="F192" s="176" t="s">
        <v>361</v>
      </c>
      <c r="G192" s="177" t="s">
        <v>191</v>
      </c>
      <c r="H192" s="178">
        <v>127</v>
      </c>
      <c r="I192" s="179"/>
      <c r="J192" s="180">
        <f>ROUND(I192*H192,2)</f>
        <v>0</v>
      </c>
      <c r="K192" s="176" t="s">
        <v>136</v>
      </c>
      <c r="L192" s="40"/>
      <c r="M192" s="181" t="s">
        <v>28</v>
      </c>
      <c r="N192" s="182" t="s">
        <v>49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126</v>
      </c>
      <c r="AT192" s="185" t="s">
        <v>122</v>
      </c>
      <c r="AU192" s="185" t="s">
        <v>88</v>
      </c>
      <c r="AY192" s="18" t="s">
        <v>120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86</v>
      </c>
      <c r="BK192" s="186">
        <f>ROUND(I192*H192,2)</f>
        <v>0</v>
      </c>
      <c r="BL192" s="18" t="s">
        <v>126</v>
      </c>
      <c r="BM192" s="185" t="s">
        <v>362</v>
      </c>
    </row>
    <row r="193" spans="1:65" s="2" customFormat="1" ht="10.199999999999999">
      <c r="A193" s="35"/>
      <c r="B193" s="36"/>
      <c r="C193" s="37"/>
      <c r="D193" s="220" t="s">
        <v>138</v>
      </c>
      <c r="E193" s="37"/>
      <c r="F193" s="221" t="s">
        <v>363</v>
      </c>
      <c r="G193" s="37"/>
      <c r="H193" s="37"/>
      <c r="I193" s="222"/>
      <c r="J193" s="37"/>
      <c r="K193" s="37"/>
      <c r="L193" s="40"/>
      <c r="M193" s="223"/>
      <c r="N193" s="224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138</v>
      </c>
      <c r="AU193" s="18" t="s">
        <v>88</v>
      </c>
    </row>
    <row r="194" spans="1:65" s="13" customFormat="1" ht="10.199999999999999">
      <c r="B194" s="187"/>
      <c r="C194" s="188"/>
      <c r="D194" s="189" t="s">
        <v>128</v>
      </c>
      <c r="E194" s="190" t="s">
        <v>28</v>
      </c>
      <c r="F194" s="191" t="s">
        <v>364</v>
      </c>
      <c r="G194" s="188"/>
      <c r="H194" s="192">
        <v>127</v>
      </c>
      <c r="I194" s="193"/>
      <c r="J194" s="188"/>
      <c r="K194" s="188"/>
      <c r="L194" s="194"/>
      <c r="M194" s="195"/>
      <c r="N194" s="196"/>
      <c r="O194" s="196"/>
      <c r="P194" s="196"/>
      <c r="Q194" s="196"/>
      <c r="R194" s="196"/>
      <c r="S194" s="196"/>
      <c r="T194" s="197"/>
      <c r="AT194" s="198" t="s">
        <v>128</v>
      </c>
      <c r="AU194" s="198" t="s">
        <v>88</v>
      </c>
      <c r="AV194" s="13" t="s">
        <v>88</v>
      </c>
      <c r="AW194" s="13" t="s">
        <v>37</v>
      </c>
      <c r="AX194" s="13" t="s">
        <v>78</v>
      </c>
      <c r="AY194" s="198" t="s">
        <v>120</v>
      </c>
    </row>
    <row r="195" spans="1:65" s="14" customFormat="1" ht="10.199999999999999">
      <c r="B195" s="199"/>
      <c r="C195" s="200"/>
      <c r="D195" s="189" t="s">
        <v>128</v>
      </c>
      <c r="E195" s="201" t="s">
        <v>28</v>
      </c>
      <c r="F195" s="202" t="s">
        <v>365</v>
      </c>
      <c r="G195" s="200"/>
      <c r="H195" s="201" t="s">
        <v>28</v>
      </c>
      <c r="I195" s="203"/>
      <c r="J195" s="200"/>
      <c r="K195" s="200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128</v>
      </c>
      <c r="AU195" s="208" t="s">
        <v>88</v>
      </c>
      <c r="AV195" s="14" t="s">
        <v>86</v>
      </c>
      <c r="AW195" s="14" t="s">
        <v>37</v>
      </c>
      <c r="AX195" s="14" t="s">
        <v>78</v>
      </c>
      <c r="AY195" s="208" t="s">
        <v>120</v>
      </c>
    </row>
    <row r="196" spans="1:65" s="15" customFormat="1" ht="10.199999999999999">
      <c r="B196" s="209"/>
      <c r="C196" s="210"/>
      <c r="D196" s="189" t="s">
        <v>128</v>
      </c>
      <c r="E196" s="211" t="s">
        <v>28</v>
      </c>
      <c r="F196" s="212" t="s">
        <v>131</v>
      </c>
      <c r="G196" s="210"/>
      <c r="H196" s="213">
        <v>127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128</v>
      </c>
      <c r="AU196" s="219" t="s">
        <v>88</v>
      </c>
      <c r="AV196" s="15" t="s">
        <v>126</v>
      </c>
      <c r="AW196" s="15" t="s">
        <v>37</v>
      </c>
      <c r="AX196" s="15" t="s">
        <v>86</v>
      </c>
      <c r="AY196" s="219" t="s">
        <v>120</v>
      </c>
    </row>
    <row r="197" spans="1:65" s="2" customFormat="1" ht="33" customHeight="1">
      <c r="A197" s="35"/>
      <c r="B197" s="36"/>
      <c r="C197" s="174" t="s">
        <v>366</v>
      </c>
      <c r="D197" s="174" t="s">
        <v>122</v>
      </c>
      <c r="E197" s="175" t="s">
        <v>367</v>
      </c>
      <c r="F197" s="176" t="s">
        <v>368</v>
      </c>
      <c r="G197" s="177" t="s">
        <v>191</v>
      </c>
      <c r="H197" s="178">
        <v>70</v>
      </c>
      <c r="I197" s="179"/>
      <c r="J197" s="180">
        <f>ROUND(I197*H197,2)</f>
        <v>0</v>
      </c>
      <c r="K197" s="176" t="s">
        <v>136</v>
      </c>
      <c r="L197" s="40"/>
      <c r="M197" s="181" t="s">
        <v>28</v>
      </c>
      <c r="N197" s="182" t="s">
        <v>49</v>
      </c>
      <c r="O197" s="65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126</v>
      </c>
      <c r="AT197" s="185" t="s">
        <v>122</v>
      </c>
      <c r="AU197" s="185" t="s">
        <v>88</v>
      </c>
      <c r="AY197" s="18" t="s">
        <v>120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86</v>
      </c>
      <c r="BK197" s="186">
        <f>ROUND(I197*H197,2)</f>
        <v>0</v>
      </c>
      <c r="BL197" s="18" t="s">
        <v>126</v>
      </c>
      <c r="BM197" s="185" t="s">
        <v>369</v>
      </c>
    </row>
    <row r="198" spans="1:65" s="2" customFormat="1" ht="10.199999999999999">
      <c r="A198" s="35"/>
      <c r="B198" s="36"/>
      <c r="C198" s="37"/>
      <c r="D198" s="220" t="s">
        <v>138</v>
      </c>
      <c r="E198" s="37"/>
      <c r="F198" s="221" t="s">
        <v>370</v>
      </c>
      <c r="G198" s="37"/>
      <c r="H198" s="37"/>
      <c r="I198" s="222"/>
      <c r="J198" s="37"/>
      <c r="K198" s="37"/>
      <c r="L198" s="40"/>
      <c r="M198" s="223"/>
      <c r="N198" s="224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138</v>
      </c>
      <c r="AU198" s="18" t="s">
        <v>88</v>
      </c>
    </row>
    <row r="199" spans="1:65" s="13" customFormat="1" ht="10.199999999999999">
      <c r="B199" s="187"/>
      <c r="C199" s="188"/>
      <c r="D199" s="189" t="s">
        <v>128</v>
      </c>
      <c r="E199" s="190" t="s">
        <v>28</v>
      </c>
      <c r="F199" s="191" t="s">
        <v>348</v>
      </c>
      <c r="G199" s="188"/>
      <c r="H199" s="192">
        <v>70</v>
      </c>
      <c r="I199" s="193"/>
      <c r="J199" s="188"/>
      <c r="K199" s="188"/>
      <c r="L199" s="194"/>
      <c r="M199" s="195"/>
      <c r="N199" s="196"/>
      <c r="O199" s="196"/>
      <c r="P199" s="196"/>
      <c r="Q199" s="196"/>
      <c r="R199" s="196"/>
      <c r="S199" s="196"/>
      <c r="T199" s="197"/>
      <c r="AT199" s="198" t="s">
        <v>128</v>
      </c>
      <c r="AU199" s="198" t="s">
        <v>88</v>
      </c>
      <c r="AV199" s="13" t="s">
        <v>88</v>
      </c>
      <c r="AW199" s="13" t="s">
        <v>37</v>
      </c>
      <c r="AX199" s="13" t="s">
        <v>78</v>
      </c>
      <c r="AY199" s="198" t="s">
        <v>120</v>
      </c>
    </row>
    <row r="200" spans="1:65" s="14" customFormat="1" ht="10.199999999999999">
      <c r="B200" s="199"/>
      <c r="C200" s="200"/>
      <c r="D200" s="189" t="s">
        <v>128</v>
      </c>
      <c r="E200" s="201" t="s">
        <v>28</v>
      </c>
      <c r="F200" s="202" t="s">
        <v>371</v>
      </c>
      <c r="G200" s="200"/>
      <c r="H200" s="201" t="s">
        <v>28</v>
      </c>
      <c r="I200" s="203"/>
      <c r="J200" s="200"/>
      <c r="K200" s="200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128</v>
      </c>
      <c r="AU200" s="208" t="s">
        <v>88</v>
      </c>
      <c r="AV200" s="14" t="s">
        <v>86</v>
      </c>
      <c r="AW200" s="14" t="s">
        <v>37</v>
      </c>
      <c r="AX200" s="14" t="s">
        <v>78</v>
      </c>
      <c r="AY200" s="208" t="s">
        <v>120</v>
      </c>
    </row>
    <row r="201" spans="1:65" s="15" customFormat="1" ht="10.199999999999999">
      <c r="B201" s="209"/>
      <c r="C201" s="210"/>
      <c r="D201" s="189" t="s">
        <v>128</v>
      </c>
      <c r="E201" s="211" t="s">
        <v>28</v>
      </c>
      <c r="F201" s="212" t="s">
        <v>131</v>
      </c>
      <c r="G201" s="210"/>
      <c r="H201" s="213">
        <v>70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128</v>
      </c>
      <c r="AU201" s="219" t="s">
        <v>88</v>
      </c>
      <c r="AV201" s="15" t="s">
        <v>126</v>
      </c>
      <c r="AW201" s="15" t="s">
        <v>37</v>
      </c>
      <c r="AX201" s="15" t="s">
        <v>86</v>
      </c>
      <c r="AY201" s="219" t="s">
        <v>120</v>
      </c>
    </row>
    <row r="202" spans="1:65" s="2" customFormat="1" ht="24.15" customHeight="1">
      <c r="A202" s="35"/>
      <c r="B202" s="36"/>
      <c r="C202" s="174" t="s">
        <v>7</v>
      </c>
      <c r="D202" s="174" t="s">
        <v>122</v>
      </c>
      <c r="E202" s="175" t="s">
        <v>372</v>
      </c>
      <c r="F202" s="176" t="s">
        <v>373</v>
      </c>
      <c r="G202" s="177" t="s">
        <v>233</v>
      </c>
      <c r="H202" s="178">
        <v>1983.33</v>
      </c>
      <c r="I202" s="179"/>
      <c r="J202" s="180">
        <f>ROUND(I202*H202,2)</f>
        <v>0</v>
      </c>
      <c r="K202" s="176" t="s">
        <v>136</v>
      </c>
      <c r="L202" s="40"/>
      <c r="M202" s="181" t="s">
        <v>28</v>
      </c>
      <c r="N202" s="182" t="s">
        <v>49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126</v>
      </c>
      <c r="AT202" s="185" t="s">
        <v>122</v>
      </c>
      <c r="AU202" s="185" t="s">
        <v>88</v>
      </c>
      <c r="AY202" s="18" t="s">
        <v>120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86</v>
      </c>
      <c r="BK202" s="186">
        <f>ROUND(I202*H202,2)</f>
        <v>0</v>
      </c>
      <c r="BL202" s="18" t="s">
        <v>126</v>
      </c>
      <c r="BM202" s="185" t="s">
        <v>374</v>
      </c>
    </row>
    <row r="203" spans="1:65" s="2" customFormat="1" ht="10.199999999999999">
      <c r="A203" s="35"/>
      <c r="B203" s="36"/>
      <c r="C203" s="37"/>
      <c r="D203" s="220" t="s">
        <v>138</v>
      </c>
      <c r="E203" s="37"/>
      <c r="F203" s="221" t="s">
        <v>375</v>
      </c>
      <c r="G203" s="37"/>
      <c r="H203" s="37"/>
      <c r="I203" s="222"/>
      <c r="J203" s="37"/>
      <c r="K203" s="37"/>
      <c r="L203" s="40"/>
      <c r="M203" s="223"/>
      <c r="N203" s="224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138</v>
      </c>
      <c r="AU203" s="18" t="s">
        <v>88</v>
      </c>
    </row>
    <row r="204" spans="1:65" s="13" customFormat="1" ht="10.199999999999999">
      <c r="B204" s="187"/>
      <c r="C204" s="188"/>
      <c r="D204" s="189" t="s">
        <v>128</v>
      </c>
      <c r="E204" s="190" t="s">
        <v>28</v>
      </c>
      <c r="F204" s="191" t="s">
        <v>376</v>
      </c>
      <c r="G204" s="188"/>
      <c r="H204" s="192">
        <v>1983.33</v>
      </c>
      <c r="I204" s="193"/>
      <c r="J204" s="188"/>
      <c r="K204" s="188"/>
      <c r="L204" s="194"/>
      <c r="M204" s="195"/>
      <c r="N204" s="196"/>
      <c r="O204" s="196"/>
      <c r="P204" s="196"/>
      <c r="Q204" s="196"/>
      <c r="R204" s="196"/>
      <c r="S204" s="196"/>
      <c r="T204" s="197"/>
      <c r="AT204" s="198" t="s">
        <v>128</v>
      </c>
      <c r="AU204" s="198" t="s">
        <v>88</v>
      </c>
      <c r="AV204" s="13" t="s">
        <v>88</v>
      </c>
      <c r="AW204" s="13" t="s">
        <v>37</v>
      </c>
      <c r="AX204" s="13" t="s">
        <v>78</v>
      </c>
      <c r="AY204" s="198" t="s">
        <v>120</v>
      </c>
    </row>
    <row r="205" spans="1:65" s="15" customFormat="1" ht="10.199999999999999">
      <c r="B205" s="209"/>
      <c r="C205" s="210"/>
      <c r="D205" s="189" t="s">
        <v>128</v>
      </c>
      <c r="E205" s="211" t="s">
        <v>28</v>
      </c>
      <c r="F205" s="212" t="s">
        <v>131</v>
      </c>
      <c r="G205" s="210"/>
      <c r="H205" s="213">
        <v>1983.33</v>
      </c>
      <c r="I205" s="214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128</v>
      </c>
      <c r="AU205" s="219" t="s">
        <v>88</v>
      </c>
      <c r="AV205" s="15" t="s">
        <v>126</v>
      </c>
      <c r="AW205" s="15" t="s">
        <v>37</v>
      </c>
      <c r="AX205" s="15" t="s">
        <v>86</v>
      </c>
      <c r="AY205" s="219" t="s">
        <v>120</v>
      </c>
    </row>
    <row r="206" spans="1:65" s="2" customFormat="1" ht="24.15" customHeight="1">
      <c r="A206" s="35"/>
      <c r="B206" s="36"/>
      <c r="C206" s="174" t="s">
        <v>377</v>
      </c>
      <c r="D206" s="174" t="s">
        <v>122</v>
      </c>
      <c r="E206" s="175" t="s">
        <v>378</v>
      </c>
      <c r="F206" s="176" t="s">
        <v>379</v>
      </c>
      <c r="G206" s="177" t="s">
        <v>191</v>
      </c>
      <c r="H206" s="178">
        <v>57</v>
      </c>
      <c r="I206" s="179"/>
      <c r="J206" s="180">
        <f>ROUND(I206*H206,2)</f>
        <v>0</v>
      </c>
      <c r="K206" s="176" t="s">
        <v>136</v>
      </c>
      <c r="L206" s="40"/>
      <c r="M206" s="181" t="s">
        <v>28</v>
      </c>
      <c r="N206" s="182" t="s">
        <v>49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126</v>
      </c>
      <c r="AT206" s="185" t="s">
        <v>122</v>
      </c>
      <c r="AU206" s="185" t="s">
        <v>88</v>
      </c>
      <c r="AY206" s="18" t="s">
        <v>120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86</v>
      </c>
      <c r="BK206" s="186">
        <f>ROUND(I206*H206,2)</f>
        <v>0</v>
      </c>
      <c r="BL206" s="18" t="s">
        <v>126</v>
      </c>
      <c r="BM206" s="185" t="s">
        <v>380</v>
      </c>
    </row>
    <row r="207" spans="1:65" s="2" customFormat="1" ht="10.199999999999999">
      <c r="A207" s="35"/>
      <c r="B207" s="36"/>
      <c r="C207" s="37"/>
      <c r="D207" s="220" t="s">
        <v>138</v>
      </c>
      <c r="E207" s="37"/>
      <c r="F207" s="221" t="s">
        <v>381</v>
      </c>
      <c r="G207" s="37"/>
      <c r="H207" s="37"/>
      <c r="I207" s="222"/>
      <c r="J207" s="37"/>
      <c r="K207" s="37"/>
      <c r="L207" s="40"/>
      <c r="M207" s="223"/>
      <c r="N207" s="224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138</v>
      </c>
      <c r="AU207" s="18" t="s">
        <v>88</v>
      </c>
    </row>
    <row r="208" spans="1:65" s="13" customFormat="1" ht="10.199999999999999">
      <c r="B208" s="187"/>
      <c r="C208" s="188"/>
      <c r="D208" s="189" t="s">
        <v>128</v>
      </c>
      <c r="E208" s="190" t="s">
        <v>28</v>
      </c>
      <c r="F208" s="191" t="s">
        <v>337</v>
      </c>
      <c r="G208" s="188"/>
      <c r="H208" s="192">
        <v>57</v>
      </c>
      <c r="I208" s="193"/>
      <c r="J208" s="188"/>
      <c r="K208" s="188"/>
      <c r="L208" s="194"/>
      <c r="M208" s="195"/>
      <c r="N208" s="196"/>
      <c r="O208" s="196"/>
      <c r="P208" s="196"/>
      <c r="Q208" s="196"/>
      <c r="R208" s="196"/>
      <c r="S208" s="196"/>
      <c r="T208" s="197"/>
      <c r="AT208" s="198" t="s">
        <v>128</v>
      </c>
      <c r="AU208" s="198" t="s">
        <v>88</v>
      </c>
      <c r="AV208" s="13" t="s">
        <v>88</v>
      </c>
      <c r="AW208" s="13" t="s">
        <v>37</v>
      </c>
      <c r="AX208" s="13" t="s">
        <v>78</v>
      </c>
      <c r="AY208" s="198" t="s">
        <v>120</v>
      </c>
    </row>
    <row r="209" spans="1:65" s="14" customFormat="1" ht="10.199999999999999">
      <c r="B209" s="199"/>
      <c r="C209" s="200"/>
      <c r="D209" s="189" t="s">
        <v>128</v>
      </c>
      <c r="E209" s="201" t="s">
        <v>28</v>
      </c>
      <c r="F209" s="202" t="s">
        <v>382</v>
      </c>
      <c r="G209" s="200"/>
      <c r="H209" s="201" t="s">
        <v>28</v>
      </c>
      <c r="I209" s="203"/>
      <c r="J209" s="200"/>
      <c r="K209" s="200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128</v>
      </c>
      <c r="AU209" s="208" t="s">
        <v>88</v>
      </c>
      <c r="AV209" s="14" t="s">
        <v>86</v>
      </c>
      <c r="AW209" s="14" t="s">
        <v>37</v>
      </c>
      <c r="AX209" s="14" t="s">
        <v>78</v>
      </c>
      <c r="AY209" s="208" t="s">
        <v>120</v>
      </c>
    </row>
    <row r="210" spans="1:65" s="15" customFormat="1" ht="10.199999999999999">
      <c r="B210" s="209"/>
      <c r="C210" s="210"/>
      <c r="D210" s="189" t="s">
        <v>128</v>
      </c>
      <c r="E210" s="211" t="s">
        <v>28</v>
      </c>
      <c r="F210" s="212" t="s">
        <v>131</v>
      </c>
      <c r="G210" s="210"/>
      <c r="H210" s="213">
        <v>57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128</v>
      </c>
      <c r="AU210" s="219" t="s">
        <v>88</v>
      </c>
      <c r="AV210" s="15" t="s">
        <v>126</v>
      </c>
      <c r="AW210" s="15" t="s">
        <v>37</v>
      </c>
      <c r="AX210" s="15" t="s">
        <v>86</v>
      </c>
      <c r="AY210" s="219" t="s">
        <v>120</v>
      </c>
    </row>
    <row r="211" spans="1:65" s="2" customFormat="1" ht="24.15" customHeight="1">
      <c r="A211" s="35"/>
      <c r="B211" s="36"/>
      <c r="C211" s="174" t="s">
        <v>383</v>
      </c>
      <c r="D211" s="174" t="s">
        <v>122</v>
      </c>
      <c r="E211" s="175" t="s">
        <v>378</v>
      </c>
      <c r="F211" s="176" t="s">
        <v>379</v>
      </c>
      <c r="G211" s="177" t="s">
        <v>191</v>
      </c>
      <c r="H211" s="178">
        <v>22.75</v>
      </c>
      <c r="I211" s="179"/>
      <c r="J211" s="180">
        <f>ROUND(I211*H211,2)</f>
        <v>0</v>
      </c>
      <c r="K211" s="176" t="s">
        <v>136</v>
      </c>
      <c r="L211" s="40"/>
      <c r="M211" s="181" t="s">
        <v>28</v>
      </c>
      <c r="N211" s="182" t="s">
        <v>49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126</v>
      </c>
      <c r="AT211" s="185" t="s">
        <v>122</v>
      </c>
      <c r="AU211" s="185" t="s">
        <v>88</v>
      </c>
      <c r="AY211" s="18" t="s">
        <v>120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86</v>
      </c>
      <c r="BK211" s="186">
        <f>ROUND(I211*H211,2)</f>
        <v>0</v>
      </c>
      <c r="BL211" s="18" t="s">
        <v>126</v>
      </c>
      <c r="BM211" s="185" t="s">
        <v>384</v>
      </c>
    </row>
    <row r="212" spans="1:65" s="2" customFormat="1" ht="10.199999999999999">
      <c r="A212" s="35"/>
      <c r="B212" s="36"/>
      <c r="C212" s="37"/>
      <c r="D212" s="220" t="s">
        <v>138</v>
      </c>
      <c r="E212" s="37"/>
      <c r="F212" s="221" t="s">
        <v>381</v>
      </c>
      <c r="G212" s="37"/>
      <c r="H212" s="37"/>
      <c r="I212" s="222"/>
      <c r="J212" s="37"/>
      <c r="K212" s="37"/>
      <c r="L212" s="40"/>
      <c r="M212" s="223"/>
      <c r="N212" s="224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138</v>
      </c>
      <c r="AU212" s="18" t="s">
        <v>88</v>
      </c>
    </row>
    <row r="213" spans="1:65" s="14" customFormat="1" ht="10.199999999999999">
      <c r="B213" s="199"/>
      <c r="C213" s="200"/>
      <c r="D213" s="189" t="s">
        <v>128</v>
      </c>
      <c r="E213" s="201" t="s">
        <v>28</v>
      </c>
      <c r="F213" s="202" t="s">
        <v>385</v>
      </c>
      <c r="G213" s="200"/>
      <c r="H213" s="201" t="s">
        <v>28</v>
      </c>
      <c r="I213" s="203"/>
      <c r="J213" s="200"/>
      <c r="K213" s="200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128</v>
      </c>
      <c r="AU213" s="208" t="s">
        <v>88</v>
      </c>
      <c r="AV213" s="14" t="s">
        <v>86</v>
      </c>
      <c r="AW213" s="14" t="s">
        <v>37</v>
      </c>
      <c r="AX213" s="14" t="s">
        <v>78</v>
      </c>
      <c r="AY213" s="208" t="s">
        <v>120</v>
      </c>
    </row>
    <row r="214" spans="1:65" s="13" customFormat="1" ht="10.199999999999999">
      <c r="B214" s="187"/>
      <c r="C214" s="188"/>
      <c r="D214" s="189" t="s">
        <v>128</v>
      </c>
      <c r="E214" s="190" t="s">
        <v>28</v>
      </c>
      <c r="F214" s="191" t="s">
        <v>386</v>
      </c>
      <c r="G214" s="188"/>
      <c r="H214" s="192">
        <v>22.75</v>
      </c>
      <c r="I214" s="193"/>
      <c r="J214" s="188"/>
      <c r="K214" s="188"/>
      <c r="L214" s="194"/>
      <c r="M214" s="195"/>
      <c r="N214" s="196"/>
      <c r="O214" s="196"/>
      <c r="P214" s="196"/>
      <c r="Q214" s="196"/>
      <c r="R214" s="196"/>
      <c r="S214" s="196"/>
      <c r="T214" s="197"/>
      <c r="AT214" s="198" t="s">
        <v>128</v>
      </c>
      <c r="AU214" s="198" t="s">
        <v>88</v>
      </c>
      <c r="AV214" s="13" t="s">
        <v>88</v>
      </c>
      <c r="AW214" s="13" t="s">
        <v>37</v>
      </c>
      <c r="AX214" s="13" t="s">
        <v>78</v>
      </c>
      <c r="AY214" s="198" t="s">
        <v>120</v>
      </c>
    </row>
    <row r="215" spans="1:65" s="14" customFormat="1" ht="10.199999999999999">
      <c r="B215" s="199"/>
      <c r="C215" s="200"/>
      <c r="D215" s="189" t="s">
        <v>128</v>
      </c>
      <c r="E215" s="201" t="s">
        <v>28</v>
      </c>
      <c r="F215" s="202" t="s">
        <v>387</v>
      </c>
      <c r="G215" s="200"/>
      <c r="H215" s="201" t="s">
        <v>28</v>
      </c>
      <c r="I215" s="203"/>
      <c r="J215" s="200"/>
      <c r="K215" s="200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128</v>
      </c>
      <c r="AU215" s="208" t="s">
        <v>88</v>
      </c>
      <c r="AV215" s="14" t="s">
        <v>86</v>
      </c>
      <c r="AW215" s="14" t="s">
        <v>37</v>
      </c>
      <c r="AX215" s="14" t="s">
        <v>78</v>
      </c>
      <c r="AY215" s="208" t="s">
        <v>120</v>
      </c>
    </row>
    <row r="216" spans="1:65" s="15" customFormat="1" ht="10.199999999999999">
      <c r="B216" s="209"/>
      <c r="C216" s="210"/>
      <c r="D216" s="189" t="s">
        <v>128</v>
      </c>
      <c r="E216" s="211" t="s">
        <v>28</v>
      </c>
      <c r="F216" s="212" t="s">
        <v>131</v>
      </c>
      <c r="G216" s="210"/>
      <c r="H216" s="213">
        <v>22.75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128</v>
      </c>
      <c r="AU216" s="219" t="s">
        <v>88</v>
      </c>
      <c r="AV216" s="15" t="s">
        <v>126</v>
      </c>
      <c r="AW216" s="15" t="s">
        <v>37</v>
      </c>
      <c r="AX216" s="15" t="s">
        <v>86</v>
      </c>
      <c r="AY216" s="219" t="s">
        <v>120</v>
      </c>
    </row>
    <row r="217" spans="1:65" s="2" customFormat="1" ht="16.5" customHeight="1">
      <c r="A217" s="35"/>
      <c r="B217" s="36"/>
      <c r="C217" s="225" t="s">
        <v>388</v>
      </c>
      <c r="D217" s="225" t="s">
        <v>213</v>
      </c>
      <c r="E217" s="226" t="s">
        <v>389</v>
      </c>
      <c r="F217" s="227" t="s">
        <v>390</v>
      </c>
      <c r="G217" s="228" t="s">
        <v>233</v>
      </c>
      <c r="H217" s="229">
        <v>45.5</v>
      </c>
      <c r="I217" s="230"/>
      <c r="J217" s="231">
        <f>ROUND(I217*H217,2)</f>
        <v>0</v>
      </c>
      <c r="K217" s="227" t="s">
        <v>136</v>
      </c>
      <c r="L217" s="232"/>
      <c r="M217" s="233" t="s">
        <v>28</v>
      </c>
      <c r="N217" s="234" t="s">
        <v>49</v>
      </c>
      <c r="O217" s="65"/>
      <c r="P217" s="183">
        <f>O217*H217</f>
        <v>0</v>
      </c>
      <c r="Q217" s="183">
        <v>1</v>
      </c>
      <c r="R217" s="183">
        <f>Q217*H217</f>
        <v>45.5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150</v>
      </c>
      <c r="AT217" s="185" t="s">
        <v>213</v>
      </c>
      <c r="AU217" s="185" t="s">
        <v>88</v>
      </c>
      <c r="AY217" s="18" t="s">
        <v>120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86</v>
      </c>
      <c r="BK217" s="186">
        <f>ROUND(I217*H217,2)</f>
        <v>0</v>
      </c>
      <c r="BL217" s="18" t="s">
        <v>126</v>
      </c>
      <c r="BM217" s="185" t="s">
        <v>391</v>
      </c>
    </row>
    <row r="218" spans="1:65" s="13" customFormat="1" ht="10.199999999999999">
      <c r="B218" s="187"/>
      <c r="C218" s="188"/>
      <c r="D218" s="189" t="s">
        <v>128</v>
      </c>
      <c r="E218" s="188"/>
      <c r="F218" s="191" t="s">
        <v>392</v>
      </c>
      <c r="G218" s="188"/>
      <c r="H218" s="192">
        <v>45.5</v>
      </c>
      <c r="I218" s="193"/>
      <c r="J218" s="188"/>
      <c r="K218" s="188"/>
      <c r="L218" s="194"/>
      <c r="M218" s="195"/>
      <c r="N218" s="196"/>
      <c r="O218" s="196"/>
      <c r="P218" s="196"/>
      <c r="Q218" s="196"/>
      <c r="R218" s="196"/>
      <c r="S218" s="196"/>
      <c r="T218" s="197"/>
      <c r="AT218" s="198" t="s">
        <v>128</v>
      </c>
      <c r="AU218" s="198" t="s">
        <v>88</v>
      </c>
      <c r="AV218" s="13" t="s">
        <v>88</v>
      </c>
      <c r="AW218" s="13" t="s">
        <v>4</v>
      </c>
      <c r="AX218" s="13" t="s">
        <v>86</v>
      </c>
      <c r="AY218" s="198" t="s">
        <v>120</v>
      </c>
    </row>
    <row r="219" spans="1:65" s="2" customFormat="1" ht="37.799999999999997" customHeight="1">
      <c r="A219" s="35"/>
      <c r="B219" s="36"/>
      <c r="C219" s="174" t="s">
        <v>170</v>
      </c>
      <c r="D219" s="174" t="s">
        <v>122</v>
      </c>
      <c r="E219" s="175" t="s">
        <v>393</v>
      </c>
      <c r="F219" s="176" t="s">
        <v>394</v>
      </c>
      <c r="G219" s="177" t="s">
        <v>191</v>
      </c>
      <c r="H219" s="178">
        <v>7.9630000000000001</v>
      </c>
      <c r="I219" s="179"/>
      <c r="J219" s="180">
        <f>ROUND(I219*H219,2)</f>
        <v>0</v>
      </c>
      <c r="K219" s="176" t="s">
        <v>136</v>
      </c>
      <c r="L219" s="40"/>
      <c r="M219" s="181" t="s">
        <v>28</v>
      </c>
      <c r="N219" s="182" t="s">
        <v>49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126</v>
      </c>
      <c r="AT219" s="185" t="s">
        <v>122</v>
      </c>
      <c r="AU219" s="185" t="s">
        <v>88</v>
      </c>
      <c r="AY219" s="18" t="s">
        <v>120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86</v>
      </c>
      <c r="BK219" s="186">
        <f>ROUND(I219*H219,2)</f>
        <v>0</v>
      </c>
      <c r="BL219" s="18" t="s">
        <v>126</v>
      </c>
      <c r="BM219" s="185" t="s">
        <v>395</v>
      </c>
    </row>
    <row r="220" spans="1:65" s="2" customFormat="1" ht="10.199999999999999">
      <c r="A220" s="35"/>
      <c r="B220" s="36"/>
      <c r="C220" s="37"/>
      <c r="D220" s="220" t="s">
        <v>138</v>
      </c>
      <c r="E220" s="37"/>
      <c r="F220" s="221" t="s">
        <v>396</v>
      </c>
      <c r="G220" s="37"/>
      <c r="H220" s="37"/>
      <c r="I220" s="222"/>
      <c r="J220" s="37"/>
      <c r="K220" s="37"/>
      <c r="L220" s="40"/>
      <c r="M220" s="223"/>
      <c r="N220" s="224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138</v>
      </c>
      <c r="AU220" s="18" t="s">
        <v>88</v>
      </c>
    </row>
    <row r="221" spans="1:65" s="13" customFormat="1" ht="10.199999999999999">
      <c r="B221" s="187"/>
      <c r="C221" s="188"/>
      <c r="D221" s="189" t="s">
        <v>128</v>
      </c>
      <c r="E221" s="190" t="s">
        <v>28</v>
      </c>
      <c r="F221" s="191" t="s">
        <v>397</v>
      </c>
      <c r="G221" s="188"/>
      <c r="H221" s="192">
        <v>7.9630000000000001</v>
      </c>
      <c r="I221" s="193"/>
      <c r="J221" s="188"/>
      <c r="K221" s="188"/>
      <c r="L221" s="194"/>
      <c r="M221" s="195"/>
      <c r="N221" s="196"/>
      <c r="O221" s="196"/>
      <c r="P221" s="196"/>
      <c r="Q221" s="196"/>
      <c r="R221" s="196"/>
      <c r="S221" s="196"/>
      <c r="T221" s="197"/>
      <c r="AT221" s="198" t="s">
        <v>128</v>
      </c>
      <c r="AU221" s="198" t="s">
        <v>88</v>
      </c>
      <c r="AV221" s="13" t="s">
        <v>88</v>
      </c>
      <c r="AW221" s="13" t="s">
        <v>37</v>
      </c>
      <c r="AX221" s="13" t="s">
        <v>78</v>
      </c>
      <c r="AY221" s="198" t="s">
        <v>120</v>
      </c>
    </row>
    <row r="222" spans="1:65" s="14" customFormat="1" ht="10.199999999999999">
      <c r="B222" s="199"/>
      <c r="C222" s="200"/>
      <c r="D222" s="189" t="s">
        <v>128</v>
      </c>
      <c r="E222" s="201" t="s">
        <v>28</v>
      </c>
      <c r="F222" s="202" t="s">
        <v>398</v>
      </c>
      <c r="G222" s="200"/>
      <c r="H222" s="201" t="s">
        <v>28</v>
      </c>
      <c r="I222" s="203"/>
      <c r="J222" s="200"/>
      <c r="K222" s="200"/>
      <c r="L222" s="204"/>
      <c r="M222" s="205"/>
      <c r="N222" s="206"/>
      <c r="O222" s="206"/>
      <c r="P222" s="206"/>
      <c r="Q222" s="206"/>
      <c r="R222" s="206"/>
      <c r="S222" s="206"/>
      <c r="T222" s="207"/>
      <c r="AT222" s="208" t="s">
        <v>128</v>
      </c>
      <c r="AU222" s="208" t="s">
        <v>88</v>
      </c>
      <c r="AV222" s="14" t="s">
        <v>86</v>
      </c>
      <c r="AW222" s="14" t="s">
        <v>37</v>
      </c>
      <c r="AX222" s="14" t="s">
        <v>78</v>
      </c>
      <c r="AY222" s="208" t="s">
        <v>120</v>
      </c>
    </row>
    <row r="223" spans="1:65" s="15" customFormat="1" ht="10.199999999999999">
      <c r="B223" s="209"/>
      <c r="C223" s="210"/>
      <c r="D223" s="189" t="s">
        <v>128</v>
      </c>
      <c r="E223" s="211" t="s">
        <v>28</v>
      </c>
      <c r="F223" s="212" t="s">
        <v>131</v>
      </c>
      <c r="G223" s="210"/>
      <c r="H223" s="213">
        <v>7.9630000000000001</v>
      </c>
      <c r="I223" s="214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128</v>
      </c>
      <c r="AU223" s="219" t="s">
        <v>88</v>
      </c>
      <c r="AV223" s="15" t="s">
        <v>126</v>
      </c>
      <c r="AW223" s="15" t="s">
        <v>37</v>
      </c>
      <c r="AX223" s="15" t="s">
        <v>86</v>
      </c>
      <c r="AY223" s="219" t="s">
        <v>120</v>
      </c>
    </row>
    <row r="224" spans="1:65" s="2" customFormat="1" ht="16.5" customHeight="1">
      <c r="A224" s="35"/>
      <c r="B224" s="36"/>
      <c r="C224" s="225" t="s">
        <v>176</v>
      </c>
      <c r="D224" s="225" t="s">
        <v>213</v>
      </c>
      <c r="E224" s="226" t="s">
        <v>389</v>
      </c>
      <c r="F224" s="227" t="s">
        <v>390</v>
      </c>
      <c r="G224" s="228" t="s">
        <v>233</v>
      </c>
      <c r="H224" s="229">
        <v>15.926</v>
      </c>
      <c r="I224" s="230"/>
      <c r="J224" s="231">
        <f>ROUND(I224*H224,2)</f>
        <v>0</v>
      </c>
      <c r="K224" s="227" t="s">
        <v>136</v>
      </c>
      <c r="L224" s="232"/>
      <c r="M224" s="233" t="s">
        <v>28</v>
      </c>
      <c r="N224" s="234" t="s">
        <v>49</v>
      </c>
      <c r="O224" s="65"/>
      <c r="P224" s="183">
        <f>O224*H224</f>
        <v>0</v>
      </c>
      <c r="Q224" s="183">
        <v>1</v>
      </c>
      <c r="R224" s="183">
        <f>Q224*H224</f>
        <v>15.926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150</v>
      </c>
      <c r="AT224" s="185" t="s">
        <v>213</v>
      </c>
      <c r="AU224" s="185" t="s">
        <v>88</v>
      </c>
      <c r="AY224" s="18" t="s">
        <v>120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86</v>
      </c>
      <c r="BK224" s="186">
        <f>ROUND(I224*H224,2)</f>
        <v>0</v>
      </c>
      <c r="BL224" s="18" t="s">
        <v>126</v>
      </c>
      <c r="BM224" s="185" t="s">
        <v>399</v>
      </c>
    </row>
    <row r="225" spans="1:65" s="13" customFormat="1" ht="10.199999999999999">
      <c r="B225" s="187"/>
      <c r="C225" s="188"/>
      <c r="D225" s="189" t="s">
        <v>128</v>
      </c>
      <c r="E225" s="188"/>
      <c r="F225" s="191" t="s">
        <v>400</v>
      </c>
      <c r="G225" s="188"/>
      <c r="H225" s="192">
        <v>15.926</v>
      </c>
      <c r="I225" s="193"/>
      <c r="J225" s="188"/>
      <c r="K225" s="188"/>
      <c r="L225" s="194"/>
      <c r="M225" s="195"/>
      <c r="N225" s="196"/>
      <c r="O225" s="196"/>
      <c r="P225" s="196"/>
      <c r="Q225" s="196"/>
      <c r="R225" s="196"/>
      <c r="S225" s="196"/>
      <c r="T225" s="197"/>
      <c r="AT225" s="198" t="s">
        <v>128</v>
      </c>
      <c r="AU225" s="198" t="s">
        <v>88</v>
      </c>
      <c r="AV225" s="13" t="s">
        <v>88</v>
      </c>
      <c r="AW225" s="13" t="s">
        <v>4</v>
      </c>
      <c r="AX225" s="13" t="s">
        <v>86</v>
      </c>
      <c r="AY225" s="198" t="s">
        <v>120</v>
      </c>
    </row>
    <row r="226" spans="1:65" s="2" customFormat="1" ht="21.75" customHeight="1">
      <c r="A226" s="35"/>
      <c r="B226" s="36"/>
      <c r="C226" s="174" t="s">
        <v>182</v>
      </c>
      <c r="D226" s="174" t="s">
        <v>122</v>
      </c>
      <c r="E226" s="175" t="s">
        <v>401</v>
      </c>
      <c r="F226" s="176" t="s">
        <v>402</v>
      </c>
      <c r="G226" s="177" t="s">
        <v>125</v>
      </c>
      <c r="H226" s="178">
        <v>1969</v>
      </c>
      <c r="I226" s="179"/>
      <c r="J226" s="180">
        <f>ROUND(I226*H226,2)</f>
        <v>0</v>
      </c>
      <c r="K226" s="176" t="s">
        <v>136</v>
      </c>
      <c r="L226" s="40"/>
      <c r="M226" s="181" t="s">
        <v>28</v>
      </c>
      <c r="N226" s="182" t="s">
        <v>49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126</v>
      </c>
      <c r="AT226" s="185" t="s">
        <v>122</v>
      </c>
      <c r="AU226" s="185" t="s">
        <v>88</v>
      </c>
      <c r="AY226" s="18" t="s">
        <v>120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86</v>
      </c>
      <c r="BK226" s="186">
        <f>ROUND(I226*H226,2)</f>
        <v>0</v>
      </c>
      <c r="BL226" s="18" t="s">
        <v>126</v>
      </c>
      <c r="BM226" s="185" t="s">
        <v>403</v>
      </c>
    </row>
    <row r="227" spans="1:65" s="2" customFormat="1" ht="10.199999999999999">
      <c r="A227" s="35"/>
      <c r="B227" s="36"/>
      <c r="C227" s="37"/>
      <c r="D227" s="220" t="s">
        <v>138</v>
      </c>
      <c r="E227" s="37"/>
      <c r="F227" s="221" t="s">
        <v>404</v>
      </c>
      <c r="G227" s="37"/>
      <c r="H227" s="37"/>
      <c r="I227" s="222"/>
      <c r="J227" s="37"/>
      <c r="K227" s="37"/>
      <c r="L227" s="40"/>
      <c r="M227" s="223"/>
      <c r="N227" s="224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138</v>
      </c>
      <c r="AU227" s="18" t="s">
        <v>88</v>
      </c>
    </row>
    <row r="228" spans="1:65" s="13" customFormat="1" ht="10.199999999999999">
      <c r="B228" s="187"/>
      <c r="C228" s="188"/>
      <c r="D228" s="189" t="s">
        <v>128</v>
      </c>
      <c r="E228" s="190" t="s">
        <v>28</v>
      </c>
      <c r="F228" s="191" t="s">
        <v>405</v>
      </c>
      <c r="G228" s="188"/>
      <c r="H228" s="192">
        <v>1366</v>
      </c>
      <c r="I228" s="193"/>
      <c r="J228" s="188"/>
      <c r="K228" s="188"/>
      <c r="L228" s="194"/>
      <c r="M228" s="195"/>
      <c r="N228" s="196"/>
      <c r="O228" s="196"/>
      <c r="P228" s="196"/>
      <c r="Q228" s="196"/>
      <c r="R228" s="196"/>
      <c r="S228" s="196"/>
      <c r="T228" s="197"/>
      <c r="AT228" s="198" t="s">
        <v>128</v>
      </c>
      <c r="AU228" s="198" t="s">
        <v>88</v>
      </c>
      <c r="AV228" s="13" t="s">
        <v>88</v>
      </c>
      <c r="AW228" s="13" t="s">
        <v>37</v>
      </c>
      <c r="AX228" s="13" t="s">
        <v>78</v>
      </c>
      <c r="AY228" s="198" t="s">
        <v>120</v>
      </c>
    </row>
    <row r="229" spans="1:65" s="14" customFormat="1" ht="10.199999999999999">
      <c r="B229" s="199"/>
      <c r="C229" s="200"/>
      <c r="D229" s="189" t="s">
        <v>128</v>
      </c>
      <c r="E229" s="201" t="s">
        <v>28</v>
      </c>
      <c r="F229" s="202" t="s">
        <v>406</v>
      </c>
      <c r="G229" s="200"/>
      <c r="H229" s="201" t="s">
        <v>28</v>
      </c>
      <c r="I229" s="203"/>
      <c r="J229" s="200"/>
      <c r="K229" s="200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128</v>
      </c>
      <c r="AU229" s="208" t="s">
        <v>88</v>
      </c>
      <c r="AV229" s="14" t="s">
        <v>86</v>
      </c>
      <c r="AW229" s="14" t="s">
        <v>37</v>
      </c>
      <c r="AX229" s="14" t="s">
        <v>78</v>
      </c>
      <c r="AY229" s="208" t="s">
        <v>120</v>
      </c>
    </row>
    <row r="230" spans="1:65" s="13" customFormat="1" ht="10.199999999999999">
      <c r="B230" s="187"/>
      <c r="C230" s="188"/>
      <c r="D230" s="189" t="s">
        <v>128</v>
      </c>
      <c r="E230" s="190" t="s">
        <v>28</v>
      </c>
      <c r="F230" s="191" t="s">
        <v>407</v>
      </c>
      <c r="G230" s="188"/>
      <c r="H230" s="192">
        <v>77</v>
      </c>
      <c r="I230" s="193"/>
      <c r="J230" s="188"/>
      <c r="K230" s="188"/>
      <c r="L230" s="194"/>
      <c r="M230" s="195"/>
      <c r="N230" s="196"/>
      <c r="O230" s="196"/>
      <c r="P230" s="196"/>
      <c r="Q230" s="196"/>
      <c r="R230" s="196"/>
      <c r="S230" s="196"/>
      <c r="T230" s="197"/>
      <c r="AT230" s="198" t="s">
        <v>128</v>
      </c>
      <c r="AU230" s="198" t="s">
        <v>88</v>
      </c>
      <c r="AV230" s="13" t="s">
        <v>88</v>
      </c>
      <c r="AW230" s="13" t="s">
        <v>37</v>
      </c>
      <c r="AX230" s="13" t="s">
        <v>78</v>
      </c>
      <c r="AY230" s="198" t="s">
        <v>120</v>
      </c>
    </row>
    <row r="231" spans="1:65" s="14" customFormat="1" ht="10.199999999999999">
      <c r="B231" s="199"/>
      <c r="C231" s="200"/>
      <c r="D231" s="189" t="s">
        <v>128</v>
      </c>
      <c r="E231" s="201" t="s">
        <v>28</v>
      </c>
      <c r="F231" s="202" t="s">
        <v>319</v>
      </c>
      <c r="G231" s="200"/>
      <c r="H231" s="201" t="s">
        <v>28</v>
      </c>
      <c r="I231" s="203"/>
      <c r="J231" s="200"/>
      <c r="K231" s="200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128</v>
      </c>
      <c r="AU231" s="208" t="s">
        <v>88</v>
      </c>
      <c r="AV231" s="14" t="s">
        <v>86</v>
      </c>
      <c r="AW231" s="14" t="s">
        <v>37</v>
      </c>
      <c r="AX231" s="14" t="s">
        <v>78</v>
      </c>
      <c r="AY231" s="208" t="s">
        <v>120</v>
      </c>
    </row>
    <row r="232" spans="1:65" s="13" customFormat="1" ht="10.199999999999999">
      <c r="B232" s="187"/>
      <c r="C232" s="188"/>
      <c r="D232" s="189" t="s">
        <v>128</v>
      </c>
      <c r="E232" s="190" t="s">
        <v>28</v>
      </c>
      <c r="F232" s="191" t="s">
        <v>408</v>
      </c>
      <c r="G232" s="188"/>
      <c r="H232" s="192">
        <v>464</v>
      </c>
      <c r="I232" s="193"/>
      <c r="J232" s="188"/>
      <c r="K232" s="188"/>
      <c r="L232" s="194"/>
      <c r="M232" s="195"/>
      <c r="N232" s="196"/>
      <c r="O232" s="196"/>
      <c r="P232" s="196"/>
      <c r="Q232" s="196"/>
      <c r="R232" s="196"/>
      <c r="S232" s="196"/>
      <c r="T232" s="197"/>
      <c r="AT232" s="198" t="s">
        <v>128</v>
      </c>
      <c r="AU232" s="198" t="s">
        <v>88</v>
      </c>
      <c r="AV232" s="13" t="s">
        <v>88</v>
      </c>
      <c r="AW232" s="13" t="s">
        <v>37</v>
      </c>
      <c r="AX232" s="13" t="s">
        <v>78</v>
      </c>
      <c r="AY232" s="198" t="s">
        <v>120</v>
      </c>
    </row>
    <row r="233" spans="1:65" s="14" customFormat="1" ht="10.199999999999999">
      <c r="B233" s="199"/>
      <c r="C233" s="200"/>
      <c r="D233" s="189" t="s">
        <v>128</v>
      </c>
      <c r="E233" s="201" t="s">
        <v>28</v>
      </c>
      <c r="F233" s="202" t="s">
        <v>321</v>
      </c>
      <c r="G233" s="200"/>
      <c r="H233" s="201" t="s">
        <v>28</v>
      </c>
      <c r="I233" s="203"/>
      <c r="J233" s="200"/>
      <c r="K233" s="200"/>
      <c r="L233" s="204"/>
      <c r="M233" s="205"/>
      <c r="N233" s="206"/>
      <c r="O233" s="206"/>
      <c r="P233" s="206"/>
      <c r="Q233" s="206"/>
      <c r="R233" s="206"/>
      <c r="S233" s="206"/>
      <c r="T233" s="207"/>
      <c r="AT233" s="208" t="s">
        <v>128</v>
      </c>
      <c r="AU233" s="208" t="s">
        <v>88</v>
      </c>
      <c r="AV233" s="14" t="s">
        <v>86</v>
      </c>
      <c r="AW233" s="14" t="s">
        <v>37</v>
      </c>
      <c r="AX233" s="14" t="s">
        <v>78</v>
      </c>
      <c r="AY233" s="208" t="s">
        <v>120</v>
      </c>
    </row>
    <row r="234" spans="1:65" s="13" customFormat="1" ht="10.199999999999999">
      <c r="B234" s="187"/>
      <c r="C234" s="188"/>
      <c r="D234" s="189" t="s">
        <v>128</v>
      </c>
      <c r="E234" s="190" t="s">
        <v>28</v>
      </c>
      <c r="F234" s="191" t="s">
        <v>205</v>
      </c>
      <c r="G234" s="188"/>
      <c r="H234" s="192">
        <v>32</v>
      </c>
      <c r="I234" s="193"/>
      <c r="J234" s="188"/>
      <c r="K234" s="188"/>
      <c r="L234" s="194"/>
      <c r="M234" s="195"/>
      <c r="N234" s="196"/>
      <c r="O234" s="196"/>
      <c r="P234" s="196"/>
      <c r="Q234" s="196"/>
      <c r="R234" s="196"/>
      <c r="S234" s="196"/>
      <c r="T234" s="197"/>
      <c r="AT234" s="198" t="s">
        <v>128</v>
      </c>
      <c r="AU234" s="198" t="s">
        <v>88</v>
      </c>
      <c r="AV234" s="13" t="s">
        <v>88</v>
      </c>
      <c r="AW234" s="13" t="s">
        <v>37</v>
      </c>
      <c r="AX234" s="13" t="s">
        <v>78</v>
      </c>
      <c r="AY234" s="198" t="s">
        <v>120</v>
      </c>
    </row>
    <row r="235" spans="1:65" s="14" customFormat="1" ht="10.199999999999999">
      <c r="B235" s="199"/>
      <c r="C235" s="200"/>
      <c r="D235" s="189" t="s">
        <v>128</v>
      </c>
      <c r="E235" s="201" t="s">
        <v>28</v>
      </c>
      <c r="F235" s="202" t="s">
        <v>323</v>
      </c>
      <c r="G235" s="200"/>
      <c r="H235" s="201" t="s">
        <v>28</v>
      </c>
      <c r="I235" s="203"/>
      <c r="J235" s="200"/>
      <c r="K235" s="200"/>
      <c r="L235" s="204"/>
      <c r="M235" s="205"/>
      <c r="N235" s="206"/>
      <c r="O235" s="206"/>
      <c r="P235" s="206"/>
      <c r="Q235" s="206"/>
      <c r="R235" s="206"/>
      <c r="S235" s="206"/>
      <c r="T235" s="207"/>
      <c r="AT235" s="208" t="s">
        <v>128</v>
      </c>
      <c r="AU235" s="208" t="s">
        <v>88</v>
      </c>
      <c r="AV235" s="14" t="s">
        <v>86</v>
      </c>
      <c r="AW235" s="14" t="s">
        <v>37</v>
      </c>
      <c r="AX235" s="14" t="s">
        <v>78</v>
      </c>
      <c r="AY235" s="208" t="s">
        <v>120</v>
      </c>
    </row>
    <row r="236" spans="1:65" s="13" customFormat="1" ht="10.199999999999999">
      <c r="B236" s="187"/>
      <c r="C236" s="188"/>
      <c r="D236" s="189" t="s">
        <v>128</v>
      </c>
      <c r="E236" s="190" t="s">
        <v>28</v>
      </c>
      <c r="F236" s="191" t="s">
        <v>326</v>
      </c>
      <c r="G236" s="188"/>
      <c r="H236" s="192">
        <v>14</v>
      </c>
      <c r="I236" s="193"/>
      <c r="J236" s="188"/>
      <c r="K236" s="188"/>
      <c r="L236" s="194"/>
      <c r="M236" s="195"/>
      <c r="N236" s="196"/>
      <c r="O236" s="196"/>
      <c r="P236" s="196"/>
      <c r="Q236" s="196"/>
      <c r="R236" s="196"/>
      <c r="S236" s="196"/>
      <c r="T236" s="197"/>
      <c r="AT236" s="198" t="s">
        <v>128</v>
      </c>
      <c r="AU236" s="198" t="s">
        <v>88</v>
      </c>
      <c r="AV236" s="13" t="s">
        <v>88</v>
      </c>
      <c r="AW236" s="13" t="s">
        <v>37</v>
      </c>
      <c r="AX236" s="13" t="s">
        <v>78</v>
      </c>
      <c r="AY236" s="198" t="s">
        <v>120</v>
      </c>
    </row>
    <row r="237" spans="1:65" s="14" customFormat="1" ht="10.199999999999999">
      <c r="B237" s="199"/>
      <c r="C237" s="200"/>
      <c r="D237" s="189" t="s">
        <v>128</v>
      </c>
      <c r="E237" s="201" t="s">
        <v>28</v>
      </c>
      <c r="F237" s="202" t="s">
        <v>325</v>
      </c>
      <c r="G237" s="200"/>
      <c r="H237" s="201" t="s">
        <v>28</v>
      </c>
      <c r="I237" s="203"/>
      <c r="J237" s="200"/>
      <c r="K237" s="200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128</v>
      </c>
      <c r="AU237" s="208" t="s">
        <v>88</v>
      </c>
      <c r="AV237" s="14" t="s">
        <v>86</v>
      </c>
      <c r="AW237" s="14" t="s">
        <v>37</v>
      </c>
      <c r="AX237" s="14" t="s">
        <v>78</v>
      </c>
      <c r="AY237" s="208" t="s">
        <v>120</v>
      </c>
    </row>
    <row r="238" spans="1:65" s="13" customFormat="1" ht="10.199999999999999">
      <c r="B238" s="187"/>
      <c r="C238" s="188"/>
      <c r="D238" s="189" t="s">
        <v>128</v>
      </c>
      <c r="E238" s="190" t="s">
        <v>28</v>
      </c>
      <c r="F238" s="191" t="s">
        <v>160</v>
      </c>
      <c r="G238" s="188"/>
      <c r="H238" s="192">
        <v>16</v>
      </c>
      <c r="I238" s="193"/>
      <c r="J238" s="188"/>
      <c r="K238" s="188"/>
      <c r="L238" s="194"/>
      <c r="M238" s="195"/>
      <c r="N238" s="196"/>
      <c r="O238" s="196"/>
      <c r="P238" s="196"/>
      <c r="Q238" s="196"/>
      <c r="R238" s="196"/>
      <c r="S238" s="196"/>
      <c r="T238" s="197"/>
      <c r="AT238" s="198" t="s">
        <v>128</v>
      </c>
      <c r="AU238" s="198" t="s">
        <v>88</v>
      </c>
      <c r="AV238" s="13" t="s">
        <v>88</v>
      </c>
      <c r="AW238" s="13" t="s">
        <v>37</v>
      </c>
      <c r="AX238" s="13" t="s">
        <v>78</v>
      </c>
      <c r="AY238" s="198" t="s">
        <v>120</v>
      </c>
    </row>
    <row r="239" spans="1:65" s="14" customFormat="1" ht="10.199999999999999">
      <c r="B239" s="199"/>
      <c r="C239" s="200"/>
      <c r="D239" s="189" t="s">
        <v>128</v>
      </c>
      <c r="E239" s="201" t="s">
        <v>28</v>
      </c>
      <c r="F239" s="202" t="s">
        <v>409</v>
      </c>
      <c r="G239" s="200"/>
      <c r="H239" s="201" t="s">
        <v>28</v>
      </c>
      <c r="I239" s="203"/>
      <c r="J239" s="200"/>
      <c r="K239" s="200"/>
      <c r="L239" s="204"/>
      <c r="M239" s="205"/>
      <c r="N239" s="206"/>
      <c r="O239" s="206"/>
      <c r="P239" s="206"/>
      <c r="Q239" s="206"/>
      <c r="R239" s="206"/>
      <c r="S239" s="206"/>
      <c r="T239" s="207"/>
      <c r="AT239" s="208" t="s">
        <v>128</v>
      </c>
      <c r="AU239" s="208" t="s">
        <v>88</v>
      </c>
      <c r="AV239" s="14" t="s">
        <v>86</v>
      </c>
      <c r="AW239" s="14" t="s">
        <v>37</v>
      </c>
      <c r="AX239" s="14" t="s">
        <v>78</v>
      </c>
      <c r="AY239" s="208" t="s">
        <v>120</v>
      </c>
    </row>
    <row r="240" spans="1:65" s="14" customFormat="1" ht="10.199999999999999">
      <c r="B240" s="199"/>
      <c r="C240" s="200"/>
      <c r="D240" s="189" t="s">
        <v>128</v>
      </c>
      <c r="E240" s="201" t="s">
        <v>28</v>
      </c>
      <c r="F240" s="202" t="s">
        <v>130</v>
      </c>
      <c r="G240" s="200"/>
      <c r="H240" s="201" t="s">
        <v>28</v>
      </c>
      <c r="I240" s="203"/>
      <c r="J240" s="200"/>
      <c r="K240" s="200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128</v>
      </c>
      <c r="AU240" s="208" t="s">
        <v>88</v>
      </c>
      <c r="AV240" s="14" t="s">
        <v>86</v>
      </c>
      <c r="AW240" s="14" t="s">
        <v>37</v>
      </c>
      <c r="AX240" s="14" t="s">
        <v>78</v>
      </c>
      <c r="AY240" s="208" t="s">
        <v>120</v>
      </c>
    </row>
    <row r="241" spans="1:65" s="15" customFormat="1" ht="10.199999999999999">
      <c r="B241" s="209"/>
      <c r="C241" s="210"/>
      <c r="D241" s="189" t="s">
        <v>128</v>
      </c>
      <c r="E241" s="211" t="s">
        <v>28</v>
      </c>
      <c r="F241" s="212" t="s">
        <v>131</v>
      </c>
      <c r="G241" s="210"/>
      <c r="H241" s="213">
        <v>1969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128</v>
      </c>
      <c r="AU241" s="219" t="s">
        <v>88</v>
      </c>
      <c r="AV241" s="15" t="s">
        <v>126</v>
      </c>
      <c r="AW241" s="15" t="s">
        <v>37</v>
      </c>
      <c r="AX241" s="15" t="s">
        <v>86</v>
      </c>
      <c r="AY241" s="219" t="s">
        <v>120</v>
      </c>
    </row>
    <row r="242" spans="1:65" s="12" customFormat="1" ht="22.8" customHeight="1">
      <c r="B242" s="158"/>
      <c r="C242" s="159"/>
      <c r="D242" s="160" t="s">
        <v>77</v>
      </c>
      <c r="E242" s="172" t="s">
        <v>88</v>
      </c>
      <c r="F242" s="172" t="s">
        <v>410</v>
      </c>
      <c r="G242" s="159"/>
      <c r="H242" s="159"/>
      <c r="I242" s="162"/>
      <c r="J242" s="173">
        <f>BK242</f>
        <v>0</v>
      </c>
      <c r="K242" s="159"/>
      <c r="L242" s="164"/>
      <c r="M242" s="165"/>
      <c r="N242" s="166"/>
      <c r="O242" s="166"/>
      <c r="P242" s="167">
        <f>SUM(P243:P249)</f>
        <v>0</v>
      </c>
      <c r="Q242" s="166"/>
      <c r="R242" s="167">
        <f>SUM(R243:R249)</f>
        <v>58.365150000000007</v>
      </c>
      <c r="S242" s="166"/>
      <c r="T242" s="168">
        <f>SUM(T243:T249)</f>
        <v>0</v>
      </c>
      <c r="AR242" s="169" t="s">
        <v>86</v>
      </c>
      <c r="AT242" s="170" t="s">
        <v>77</v>
      </c>
      <c r="AU242" s="170" t="s">
        <v>86</v>
      </c>
      <c r="AY242" s="169" t="s">
        <v>120</v>
      </c>
      <c r="BK242" s="171">
        <f>SUM(BK243:BK249)</f>
        <v>0</v>
      </c>
    </row>
    <row r="243" spans="1:65" s="2" customFormat="1" ht="33" customHeight="1">
      <c r="A243" s="35"/>
      <c r="B243" s="36"/>
      <c r="C243" s="174" t="s">
        <v>411</v>
      </c>
      <c r="D243" s="174" t="s">
        <v>122</v>
      </c>
      <c r="E243" s="175" t="s">
        <v>412</v>
      </c>
      <c r="F243" s="176" t="s">
        <v>413</v>
      </c>
      <c r="G243" s="177" t="s">
        <v>302</v>
      </c>
      <c r="H243" s="178">
        <v>285</v>
      </c>
      <c r="I243" s="179"/>
      <c r="J243" s="180">
        <f>ROUND(I243*H243,2)</f>
        <v>0</v>
      </c>
      <c r="K243" s="176" t="s">
        <v>136</v>
      </c>
      <c r="L243" s="40"/>
      <c r="M243" s="181" t="s">
        <v>28</v>
      </c>
      <c r="N243" s="182" t="s">
        <v>49</v>
      </c>
      <c r="O243" s="65"/>
      <c r="P243" s="183">
        <f>O243*H243</f>
        <v>0</v>
      </c>
      <c r="Q243" s="183">
        <v>0.20469000000000001</v>
      </c>
      <c r="R243" s="183">
        <f>Q243*H243</f>
        <v>58.336650000000006</v>
      </c>
      <c r="S243" s="183">
        <v>0</v>
      </c>
      <c r="T243" s="18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5" t="s">
        <v>126</v>
      </c>
      <c r="AT243" s="185" t="s">
        <v>122</v>
      </c>
      <c r="AU243" s="185" t="s">
        <v>88</v>
      </c>
      <c r="AY243" s="18" t="s">
        <v>120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18" t="s">
        <v>86</v>
      </c>
      <c r="BK243" s="186">
        <f>ROUND(I243*H243,2)</f>
        <v>0</v>
      </c>
      <c r="BL243" s="18" t="s">
        <v>126</v>
      </c>
      <c r="BM243" s="185" t="s">
        <v>414</v>
      </c>
    </row>
    <row r="244" spans="1:65" s="2" customFormat="1" ht="10.199999999999999">
      <c r="A244" s="35"/>
      <c r="B244" s="36"/>
      <c r="C244" s="37"/>
      <c r="D244" s="220" t="s">
        <v>138</v>
      </c>
      <c r="E244" s="37"/>
      <c r="F244" s="221" t="s">
        <v>415</v>
      </c>
      <c r="G244" s="37"/>
      <c r="H244" s="37"/>
      <c r="I244" s="222"/>
      <c r="J244" s="37"/>
      <c r="K244" s="37"/>
      <c r="L244" s="40"/>
      <c r="M244" s="223"/>
      <c r="N244" s="224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138</v>
      </c>
      <c r="AU244" s="18" t="s">
        <v>88</v>
      </c>
    </row>
    <row r="245" spans="1:65" s="13" customFormat="1" ht="10.199999999999999">
      <c r="B245" s="187"/>
      <c r="C245" s="188"/>
      <c r="D245" s="189" t="s">
        <v>128</v>
      </c>
      <c r="E245" s="190" t="s">
        <v>28</v>
      </c>
      <c r="F245" s="191" t="s">
        <v>416</v>
      </c>
      <c r="G245" s="188"/>
      <c r="H245" s="192">
        <v>285</v>
      </c>
      <c r="I245" s="193"/>
      <c r="J245" s="188"/>
      <c r="K245" s="188"/>
      <c r="L245" s="194"/>
      <c r="M245" s="195"/>
      <c r="N245" s="196"/>
      <c r="O245" s="196"/>
      <c r="P245" s="196"/>
      <c r="Q245" s="196"/>
      <c r="R245" s="196"/>
      <c r="S245" s="196"/>
      <c r="T245" s="197"/>
      <c r="AT245" s="198" t="s">
        <v>128</v>
      </c>
      <c r="AU245" s="198" t="s">
        <v>88</v>
      </c>
      <c r="AV245" s="13" t="s">
        <v>88</v>
      </c>
      <c r="AW245" s="13" t="s">
        <v>37</v>
      </c>
      <c r="AX245" s="13" t="s">
        <v>78</v>
      </c>
      <c r="AY245" s="198" t="s">
        <v>120</v>
      </c>
    </row>
    <row r="246" spans="1:65" s="14" customFormat="1" ht="10.199999999999999">
      <c r="B246" s="199"/>
      <c r="C246" s="200"/>
      <c r="D246" s="189" t="s">
        <v>128</v>
      </c>
      <c r="E246" s="201" t="s">
        <v>28</v>
      </c>
      <c r="F246" s="202" t="s">
        <v>130</v>
      </c>
      <c r="G246" s="200"/>
      <c r="H246" s="201" t="s">
        <v>28</v>
      </c>
      <c r="I246" s="203"/>
      <c r="J246" s="200"/>
      <c r="K246" s="200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128</v>
      </c>
      <c r="AU246" s="208" t="s">
        <v>88</v>
      </c>
      <c r="AV246" s="14" t="s">
        <v>86</v>
      </c>
      <c r="AW246" s="14" t="s">
        <v>37</v>
      </c>
      <c r="AX246" s="14" t="s">
        <v>78</v>
      </c>
      <c r="AY246" s="208" t="s">
        <v>120</v>
      </c>
    </row>
    <row r="247" spans="1:65" s="15" customFormat="1" ht="10.199999999999999">
      <c r="B247" s="209"/>
      <c r="C247" s="210"/>
      <c r="D247" s="189" t="s">
        <v>128</v>
      </c>
      <c r="E247" s="211" t="s">
        <v>28</v>
      </c>
      <c r="F247" s="212" t="s">
        <v>131</v>
      </c>
      <c r="G247" s="210"/>
      <c r="H247" s="213">
        <v>285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128</v>
      </c>
      <c r="AU247" s="219" t="s">
        <v>88</v>
      </c>
      <c r="AV247" s="15" t="s">
        <v>126</v>
      </c>
      <c r="AW247" s="15" t="s">
        <v>37</v>
      </c>
      <c r="AX247" s="15" t="s">
        <v>86</v>
      </c>
      <c r="AY247" s="219" t="s">
        <v>120</v>
      </c>
    </row>
    <row r="248" spans="1:65" s="2" customFormat="1" ht="16.5" customHeight="1">
      <c r="A248" s="35"/>
      <c r="B248" s="36"/>
      <c r="C248" s="174" t="s">
        <v>188</v>
      </c>
      <c r="D248" s="174" t="s">
        <v>122</v>
      </c>
      <c r="E248" s="175" t="s">
        <v>417</v>
      </c>
      <c r="F248" s="176" t="s">
        <v>418</v>
      </c>
      <c r="G248" s="177" t="s">
        <v>302</v>
      </c>
      <c r="H248" s="178">
        <v>285</v>
      </c>
      <c r="I248" s="179"/>
      <c r="J248" s="180">
        <f>ROUND(I248*H248,2)</f>
        <v>0</v>
      </c>
      <c r="K248" s="176" t="s">
        <v>136</v>
      </c>
      <c r="L248" s="40"/>
      <c r="M248" s="181" t="s">
        <v>28</v>
      </c>
      <c r="N248" s="182" t="s">
        <v>49</v>
      </c>
      <c r="O248" s="65"/>
      <c r="P248" s="183">
        <f>O248*H248</f>
        <v>0</v>
      </c>
      <c r="Q248" s="183">
        <v>1E-4</v>
      </c>
      <c r="R248" s="183">
        <f>Q248*H248</f>
        <v>2.8500000000000001E-2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126</v>
      </c>
      <c r="AT248" s="185" t="s">
        <v>122</v>
      </c>
      <c r="AU248" s="185" t="s">
        <v>88</v>
      </c>
      <c r="AY248" s="18" t="s">
        <v>120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86</v>
      </c>
      <c r="BK248" s="186">
        <f>ROUND(I248*H248,2)</f>
        <v>0</v>
      </c>
      <c r="BL248" s="18" t="s">
        <v>126</v>
      </c>
      <c r="BM248" s="185" t="s">
        <v>419</v>
      </c>
    </row>
    <row r="249" spans="1:65" s="2" customFormat="1" ht="10.199999999999999">
      <c r="A249" s="35"/>
      <c r="B249" s="36"/>
      <c r="C249" s="37"/>
      <c r="D249" s="220" t="s">
        <v>138</v>
      </c>
      <c r="E249" s="37"/>
      <c r="F249" s="221" t="s">
        <v>420</v>
      </c>
      <c r="G249" s="37"/>
      <c r="H249" s="37"/>
      <c r="I249" s="222"/>
      <c r="J249" s="37"/>
      <c r="K249" s="37"/>
      <c r="L249" s="40"/>
      <c r="M249" s="223"/>
      <c r="N249" s="224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138</v>
      </c>
      <c r="AU249" s="18" t="s">
        <v>88</v>
      </c>
    </row>
    <row r="250" spans="1:65" s="12" customFormat="1" ht="22.8" customHeight="1">
      <c r="B250" s="158"/>
      <c r="C250" s="159"/>
      <c r="D250" s="160" t="s">
        <v>77</v>
      </c>
      <c r="E250" s="172" t="s">
        <v>255</v>
      </c>
      <c r="F250" s="172" t="s">
        <v>421</v>
      </c>
      <c r="G250" s="159"/>
      <c r="H250" s="159"/>
      <c r="I250" s="162"/>
      <c r="J250" s="173">
        <f>BK250</f>
        <v>0</v>
      </c>
      <c r="K250" s="159"/>
      <c r="L250" s="164"/>
      <c r="M250" s="165"/>
      <c r="N250" s="166"/>
      <c r="O250" s="166"/>
      <c r="P250" s="167">
        <f>SUM(P251:P257)</f>
        <v>0</v>
      </c>
      <c r="Q250" s="166"/>
      <c r="R250" s="167">
        <f>SUM(R251:R257)</f>
        <v>15.411305</v>
      </c>
      <c r="S250" s="166"/>
      <c r="T250" s="168">
        <f>SUM(T251:T257)</f>
        <v>0</v>
      </c>
      <c r="AR250" s="169" t="s">
        <v>86</v>
      </c>
      <c r="AT250" s="170" t="s">
        <v>77</v>
      </c>
      <c r="AU250" s="170" t="s">
        <v>86</v>
      </c>
      <c r="AY250" s="169" t="s">
        <v>120</v>
      </c>
      <c r="BK250" s="171">
        <f>SUM(BK251:BK257)</f>
        <v>0</v>
      </c>
    </row>
    <row r="251" spans="1:65" s="2" customFormat="1" ht="16.5" customHeight="1">
      <c r="A251" s="35"/>
      <c r="B251" s="36"/>
      <c r="C251" s="174" t="s">
        <v>194</v>
      </c>
      <c r="D251" s="174" t="s">
        <v>122</v>
      </c>
      <c r="E251" s="175" t="s">
        <v>422</v>
      </c>
      <c r="F251" s="176" t="s">
        <v>423</v>
      </c>
      <c r="G251" s="177" t="s">
        <v>302</v>
      </c>
      <c r="H251" s="178">
        <v>26</v>
      </c>
      <c r="I251" s="179"/>
      <c r="J251" s="180">
        <f>ROUND(I251*H251,2)</f>
        <v>0</v>
      </c>
      <c r="K251" s="176" t="s">
        <v>136</v>
      </c>
      <c r="L251" s="40"/>
      <c r="M251" s="181" t="s">
        <v>28</v>
      </c>
      <c r="N251" s="182" t="s">
        <v>49</v>
      </c>
      <c r="O251" s="65"/>
      <c r="P251" s="183">
        <f>O251*H251</f>
        <v>0</v>
      </c>
      <c r="Q251" s="183">
        <v>0.24127000000000001</v>
      </c>
      <c r="R251" s="183">
        <f>Q251*H251</f>
        <v>6.2730200000000007</v>
      </c>
      <c r="S251" s="183">
        <v>0</v>
      </c>
      <c r="T251" s="18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126</v>
      </c>
      <c r="AT251" s="185" t="s">
        <v>122</v>
      </c>
      <c r="AU251" s="185" t="s">
        <v>88</v>
      </c>
      <c r="AY251" s="18" t="s">
        <v>120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8" t="s">
        <v>86</v>
      </c>
      <c r="BK251" s="186">
        <f>ROUND(I251*H251,2)</f>
        <v>0</v>
      </c>
      <c r="BL251" s="18" t="s">
        <v>126</v>
      </c>
      <c r="BM251" s="185" t="s">
        <v>424</v>
      </c>
    </row>
    <row r="252" spans="1:65" s="2" customFormat="1" ht="10.199999999999999">
      <c r="A252" s="35"/>
      <c r="B252" s="36"/>
      <c r="C252" s="37"/>
      <c r="D252" s="220" t="s">
        <v>138</v>
      </c>
      <c r="E252" s="37"/>
      <c r="F252" s="221" t="s">
        <v>425</v>
      </c>
      <c r="G252" s="37"/>
      <c r="H252" s="37"/>
      <c r="I252" s="222"/>
      <c r="J252" s="37"/>
      <c r="K252" s="37"/>
      <c r="L252" s="40"/>
      <c r="M252" s="223"/>
      <c r="N252" s="224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138</v>
      </c>
      <c r="AU252" s="18" t="s">
        <v>88</v>
      </c>
    </row>
    <row r="253" spans="1:65" s="13" customFormat="1" ht="10.199999999999999">
      <c r="B253" s="187"/>
      <c r="C253" s="188"/>
      <c r="D253" s="189" t="s">
        <v>128</v>
      </c>
      <c r="E253" s="190" t="s">
        <v>28</v>
      </c>
      <c r="F253" s="191" t="s">
        <v>176</v>
      </c>
      <c r="G253" s="188"/>
      <c r="H253" s="192">
        <v>26</v>
      </c>
      <c r="I253" s="193"/>
      <c r="J253" s="188"/>
      <c r="K253" s="188"/>
      <c r="L253" s="194"/>
      <c r="M253" s="195"/>
      <c r="N253" s="196"/>
      <c r="O253" s="196"/>
      <c r="P253" s="196"/>
      <c r="Q253" s="196"/>
      <c r="R253" s="196"/>
      <c r="S253" s="196"/>
      <c r="T253" s="197"/>
      <c r="AT253" s="198" t="s">
        <v>128</v>
      </c>
      <c r="AU253" s="198" t="s">
        <v>88</v>
      </c>
      <c r="AV253" s="13" t="s">
        <v>88</v>
      </c>
      <c r="AW253" s="13" t="s">
        <v>37</v>
      </c>
      <c r="AX253" s="13" t="s">
        <v>78</v>
      </c>
      <c r="AY253" s="198" t="s">
        <v>120</v>
      </c>
    </row>
    <row r="254" spans="1:65" s="14" customFormat="1" ht="10.199999999999999">
      <c r="B254" s="199"/>
      <c r="C254" s="200"/>
      <c r="D254" s="189" t="s">
        <v>128</v>
      </c>
      <c r="E254" s="201" t="s">
        <v>28</v>
      </c>
      <c r="F254" s="202" t="s">
        <v>130</v>
      </c>
      <c r="G254" s="200"/>
      <c r="H254" s="201" t="s">
        <v>28</v>
      </c>
      <c r="I254" s="203"/>
      <c r="J254" s="200"/>
      <c r="K254" s="200"/>
      <c r="L254" s="204"/>
      <c r="M254" s="205"/>
      <c r="N254" s="206"/>
      <c r="O254" s="206"/>
      <c r="P254" s="206"/>
      <c r="Q254" s="206"/>
      <c r="R254" s="206"/>
      <c r="S254" s="206"/>
      <c r="T254" s="207"/>
      <c r="AT254" s="208" t="s">
        <v>128</v>
      </c>
      <c r="AU254" s="208" t="s">
        <v>88</v>
      </c>
      <c r="AV254" s="14" t="s">
        <v>86</v>
      </c>
      <c r="AW254" s="14" t="s">
        <v>37</v>
      </c>
      <c r="AX254" s="14" t="s">
        <v>78</v>
      </c>
      <c r="AY254" s="208" t="s">
        <v>120</v>
      </c>
    </row>
    <row r="255" spans="1:65" s="15" customFormat="1" ht="10.199999999999999">
      <c r="B255" s="209"/>
      <c r="C255" s="210"/>
      <c r="D255" s="189" t="s">
        <v>128</v>
      </c>
      <c r="E255" s="211" t="s">
        <v>28</v>
      </c>
      <c r="F255" s="212" t="s">
        <v>131</v>
      </c>
      <c r="G255" s="210"/>
      <c r="H255" s="213">
        <v>26</v>
      </c>
      <c r="I255" s="214"/>
      <c r="J255" s="210"/>
      <c r="K255" s="210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128</v>
      </c>
      <c r="AU255" s="219" t="s">
        <v>88</v>
      </c>
      <c r="AV255" s="15" t="s">
        <v>126</v>
      </c>
      <c r="AW255" s="15" t="s">
        <v>37</v>
      </c>
      <c r="AX255" s="15" t="s">
        <v>86</v>
      </c>
      <c r="AY255" s="219" t="s">
        <v>120</v>
      </c>
    </row>
    <row r="256" spans="1:65" s="2" customFormat="1" ht="16.5" customHeight="1">
      <c r="A256" s="35"/>
      <c r="B256" s="36"/>
      <c r="C256" s="225" t="s">
        <v>199</v>
      </c>
      <c r="D256" s="225" t="s">
        <v>213</v>
      </c>
      <c r="E256" s="226" t="s">
        <v>426</v>
      </c>
      <c r="F256" s="227" t="s">
        <v>427</v>
      </c>
      <c r="G256" s="228" t="s">
        <v>135</v>
      </c>
      <c r="H256" s="229">
        <v>148.59</v>
      </c>
      <c r="I256" s="230"/>
      <c r="J256" s="231">
        <f>ROUND(I256*H256,2)</f>
        <v>0</v>
      </c>
      <c r="K256" s="227" t="s">
        <v>136</v>
      </c>
      <c r="L256" s="232"/>
      <c r="M256" s="233" t="s">
        <v>28</v>
      </c>
      <c r="N256" s="234" t="s">
        <v>49</v>
      </c>
      <c r="O256" s="65"/>
      <c r="P256" s="183">
        <f>O256*H256</f>
        <v>0</v>
      </c>
      <c r="Q256" s="183">
        <v>6.1499999999999999E-2</v>
      </c>
      <c r="R256" s="183">
        <f>Q256*H256</f>
        <v>9.1382849999999998</v>
      </c>
      <c r="S256" s="183">
        <v>0</v>
      </c>
      <c r="T256" s="18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150</v>
      </c>
      <c r="AT256" s="185" t="s">
        <v>213</v>
      </c>
      <c r="AU256" s="185" t="s">
        <v>88</v>
      </c>
      <c r="AY256" s="18" t="s">
        <v>120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86</v>
      </c>
      <c r="BK256" s="186">
        <f>ROUND(I256*H256,2)</f>
        <v>0</v>
      </c>
      <c r="BL256" s="18" t="s">
        <v>126</v>
      </c>
      <c r="BM256" s="185" t="s">
        <v>428</v>
      </c>
    </row>
    <row r="257" spans="1:65" s="13" customFormat="1" ht="10.199999999999999">
      <c r="B257" s="187"/>
      <c r="C257" s="188"/>
      <c r="D257" s="189" t="s">
        <v>128</v>
      </c>
      <c r="E257" s="188"/>
      <c r="F257" s="191" t="s">
        <v>429</v>
      </c>
      <c r="G257" s="188"/>
      <c r="H257" s="192">
        <v>148.59</v>
      </c>
      <c r="I257" s="193"/>
      <c r="J257" s="188"/>
      <c r="K257" s="188"/>
      <c r="L257" s="194"/>
      <c r="M257" s="195"/>
      <c r="N257" s="196"/>
      <c r="O257" s="196"/>
      <c r="P257" s="196"/>
      <c r="Q257" s="196"/>
      <c r="R257" s="196"/>
      <c r="S257" s="196"/>
      <c r="T257" s="197"/>
      <c r="AT257" s="198" t="s">
        <v>128</v>
      </c>
      <c r="AU257" s="198" t="s">
        <v>88</v>
      </c>
      <c r="AV257" s="13" t="s">
        <v>88</v>
      </c>
      <c r="AW257" s="13" t="s">
        <v>4</v>
      </c>
      <c r="AX257" s="13" t="s">
        <v>86</v>
      </c>
      <c r="AY257" s="198" t="s">
        <v>120</v>
      </c>
    </row>
    <row r="258" spans="1:65" s="12" customFormat="1" ht="22.8" customHeight="1">
      <c r="B258" s="158"/>
      <c r="C258" s="159"/>
      <c r="D258" s="160" t="s">
        <v>77</v>
      </c>
      <c r="E258" s="172" t="s">
        <v>126</v>
      </c>
      <c r="F258" s="172" t="s">
        <v>430</v>
      </c>
      <c r="G258" s="159"/>
      <c r="H258" s="159"/>
      <c r="I258" s="162"/>
      <c r="J258" s="173">
        <f>BK258</f>
        <v>0</v>
      </c>
      <c r="K258" s="159"/>
      <c r="L258" s="164"/>
      <c r="M258" s="165"/>
      <c r="N258" s="166"/>
      <c r="O258" s="166"/>
      <c r="P258" s="167">
        <f>SUM(P259:P263)</f>
        <v>0</v>
      </c>
      <c r="Q258" s="166"/>
      <c r="R258" s="167">
        <f>SUM(R259:R263)</f>
        <v>0</v>
      </c>
      <c r="S258" s="166"/>
      <c r="T258" s="168">
        <f>SUM(T259:T263)</f>
        <v>0</v>
      </c>
      <c r="AR258" s="169" t="s">
        <v>86</v>
      </c>
      <c r="AT258" s="170" t="s">
        <v>77</v>
      </c>
      <c r="AU258" s="170" t="s">
        <v>86</v>
      </c>
      <c r="AY258" s="169" t="s">
        <v>120</v>
      </c>
      <c r="BK258" s="171">
        <f>SUM(BK259:BK263)</f>
        <v>0</v>
      </c>
    </row>
    <row r="259" spans="1:65" s="2" customFormat="1" ht="16.5" customHeight="1">
      <c r="A259" s="35"/>
      <c r="B259" s="36"/>
      <c r="C259" s="174" t="s">
        <v>205</v>
      </c>
      <c r="D259" s="174" t="s">
        <v>122</v>
      </c>
      <c r="E259" s="175" t="s">
        <v>431</v>
      </c>
      <c r="F259" s="176" t="s">
        <v>432</v>
      </c>
      <c r="G259" s="177" t="s">
        <v>191</v>
      </c>
      <c r="H259" s="178">
        <v>2.2749999999999999</v>
      </c>
      <c r="I259" s="179"/>
      <c r="J259" s="180">
        <f>ROUND(I259*H259,2)</f>
        <v>0</v>
      </c>
      <c r="K259" s="176" t="s">
        <v>136</v>
      </c>
      <c r="L259" s="40"/>
      <c r="M259" s="181" t="s">
        <v>28</v>
      </c>
      <c r="N259" s="182" t="s">
        <v>49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126</v>
      </c>
      <c r="AT259" s="185" t="s">
        <v>122</v>
      </c>
      <c r="AU259" s="185" t="s">
        <v>88</v>
      </c>
      <c r="AY259" s="18" t="s">
        <v>120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86</v>
      </c>
      <c r="BK259" s="186">
        <f>ROUND(I259*H259,2)</f>
        <v>0</v>
      </c>
      <c r="BL259" s="18" t="s">
        <v>126</v>
      </c>
      <c r="BM259" s="185" t="s">
        <v>433</v>
      </c>
    </row>
    <row r="260" spans="1:65" s="2" customFormat="1" ht="10.199999999999999">
      <c r="A260" s="35"/>
      <c r="B260" s="36"/>
      <c r="C260" s="37"/>
      <c r="D260" s="220" t="s">
        <v>138</v>
      </c>
      <c r="E260" s="37"/>
      <c r="F260" s="221" t="s">
        <v>434</v>
      </c>
      <c r="G260" s="37"/>
      <c r="H260" s="37"/>
      <c r="I260" s="222"/>
      <c r="J260" s="37"/>
      <c r="K260" s="37"/>
      <c r="L260" s="40"/>
      <c r="M260" s="223"/>
      <c r="N260" s="224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138</v>
      </c>
      <c r="AU260" s="18" t="s">
        <v>88</v>
      </c>
    </row>
    <row r="261" spans="1:65" s="13" customFormat="1" ht="10.199999999999999">
      <c r="B261" s="187"/>
      <c r="C261" s="188"/>
      <c r="D261" s="189" t="s">
        <v>128</v>
      </c>
      <c r="E261" s="190" t="s">
        <v>28</v>
      </c>
      <c r="F261" s="191" t="s">
        <v>435</v>
      </c>
      <c r="G261" s="188"/>
      <c r="H261" s="192">
        <v>2.2749999999999999</v>
      </c>
      <c r="I261" s="193"/>
      <c r="J261" s="188"/>
      <c r="K261" s="188"/>
      <c r="L261" s="194"/>
      <c r="M261" s="195"/>
      <c r="N261" s="196"/>
      <c r="O261" s="196"/>
      <c r="P261" s="196"/>
      <c r="Q261" s="196"/>
      <c r="R261" s="196"/>
      <c r="S261" s="196"/>
      <c r="T261" s="197"/>
      <c r="AT261" s="198" t="s">
        <v>128</v>
      </c>
      <c r="AU261" s="198" t="s">
        <v>88</v>
      </c>
      <c r="AV261" s="13" t="s">
        <v>88</v>
      </c>
      <c r="AW261" s="13" t="s">
        <v>37</v>
      </c>
      <c r="AX261" s="13" t="s">
        <v>78</v>
      </c>
      <c r="AY261" s="198" t="s">
        <v>120</v>
      </c>
    </row>
    <row r="262" spans="1:65" s="14" customFormat="1" ht="10.199999999999999">
      <c r="B262" s="199"/>
      <c r="C262" s="200"/>
      <c r="D262" s="189" t="s">
        <v>128</v>
      </c>
      <c r="E262" s="201" t="s">
        <v>28</v>
      </c>
      <c r="F262" s="202" t="s">
        <v>341</v>
      </c>
      <c r="G262" s="200"/>
      <c r="H262" s="201" t="s">
        <v>28</v>
      </c>
      <c r="I262" s="203"/>
      <c r="J262" s="200"/>
      <c r="K262" s="200"/>
      <c r="L262" s="204"/>
      <c r="M262" s="205"/>
      <c r="N262" s="206"/>
      <c r="O262" s="206"/>
      <c r="P262" s="206"/>
      <c r="Q262" s="206"/>
      <c r="R262" s="206"/>
      <c r="S262" s="206"/>
      <c r="T262" s="207"/>
      <c r="AT262" s="208" t="s">
        <v>128</v>
      </c>
      <c r="AU262" s="208" t="s">
        <v>88</v>
      </c>
      <c r="AV262" s="14" t="s">
        <v>86</v>
      </c>
      <c r="AW262" s="14" t="s">
        <v>37</v>
      </c>
      <c r="AX262" s="14" t="s">
        <v>78</v>
      </c>
      <c r="AY262" s="208" t="s">
        <v>120</v>
      </c>
    </row>
    <row r="263" spans="1:65" s="15" customFormat="1" ht="10.199999999999999">
      <c r="B263" s="209"/>
      <c r="C263" s="210"/>
      <c r="D263" s="189" t="s">
        <v>128</v>
      </c>
      <c r="E263" s="211" t="s">
        <v>28</v>
      </c>
      <c r="F263" s="212" t="s">
        <v>131</v>
      </c>
      <c r="G263" s="210"/>
      <c r="H263" s="213">
        <v>2.2749999999999999</v>
      </c>
      <c r="I263" s="214"/>
      <c r="J263" s="210"/>
      <c r="K263" s="210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128</v>
      </c>
      <c r="AU263" s="219" t="s">
        <v>88</v>
      </c>
      <c r="AV263" s="15" t="s">
        <v>126</v>
      </c>
      <c r="AW263" s="15" t="s">
        <v>37</v>
      </c>
      <c r="AX263" s="15" t="s">
        <v>86</v>
      </c>
      <c r="AY263" s="219" t="s">
        <v>120</v>
      </c>
    </row>
    <row r="264" spans="1:65" s="12" customFormat="1" ht="22.8" customHeight="1">
      <c r="B264" s="158"/>
      <c r="C264" s="159"/>
      <c r="D264" s="160" t="s">
        <v>77</v>
      </c>
      <c r="E264" s="172" t="s">
        <v>132</v>
      </c>
      <c r="F264" s="172" t="s">
        <v>436</v>
      </c>
      <c r="G264" s="159"/>
      <c r="H264" s="159"/>
      <c r="I264" s="162"/>
      <c r="J264" s="173">
        <f>BK264</f>
        <v>0</v>
      </c>
      <c r="K264" s="159"/>
      <c r="L264" s="164"/>
      <c r="M264" s="165"/>
      <c r="N264" s="166"/>
      <c r="O264" s="166"/>
      <c r="P264" s="167">
        <f>SUM(P265:P373)</f>
        <v>0</v>
      </c>
      <c r="Q264" s="166"/>
      <c r="R264" s="167">
        <f>SUM(R265:R373)</f>
        <v>135.56586999999999</v>
      </c>
      <c r="S264" s="166"/>
      <c r="T264" s="168">
        <f>SUM(T265:T373)</f>
        <v>0</v>
      </c>
      <c r="AR264" s="169" t="s">
        <v>86</v>
      </c>
      <c r="AT264" s="170" t="s">
        <v>77</v>
      </c>
      <c r="AU264" s="170" t="s">
        <v>86</v>
      </c>
      <c r="AY264" s="169" t="s">
        <v>120</v>
      </c>
      <c r="BK264" s="171">
        <f>SUM(BK265:BK373)</f>
        <v>0</v>
      </c>
    </row>
    <row r="265" spans="1:65" s="2" customFormat="1" ht="24.15" customHeight="1">
      <c r="A265" s="35"/>
      <c r="B265" s="36"/>
      <c r="C265" s="174" t="s">
        <v>212</v>
      </c>
      <c r="D265" s="174" t="s">
        <v>122</v>
      </c>
      <c r="E265" s="175" t="s">
        <v>437</v>
      </c>
      <c r="F265" s="176" t="s">
        <v>438</v>
      </c>
      <c r="G265" s="177" t="s">
        <v>125</v>
      </c>
      <c r="H265" s="178">
        <v>4098</v>
      </c>
      <c r="I265" s="179"/>
      <c r="J265" s="180">
        <f>ROUND(I265*H265,2)</f>
        <v>0</v>
      </c>
      <c r="K265" s="176" t="s">
        <v>136</v>
      </c>
      <c r="L265" s="40"/>
      <c r="M265" s="181" t="s">
        <v>28</v>
      </c>
      <c r="N265" s="182" t="s">
        <v>49</v>
      </c>
      <c r="O265" s="65"/>
      <c r="P265" s="183">
        <f>O265*H265</f>
        <v>0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5" t="s">
        <v>126</v>
      </c>
      <c r="AT265" s="185" t="s">
        <v>122</v>
      </c>
      <c r="AU265" s="185" t="s">
        <v>88</v>
      </c>
      <c r="AY265" s="18" t="s">
        <v>120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18" t="s">
        <v>86</v>
      </c>
      <c r="BK265" s="186">
        <f>ROUND(I265*H265,2)</f>
        <v>0</v>
      </c>
      <c r="BL265" s="18" t="s">
        <v>126</v>
      </c>
      <c r="BM265" s="185" t="s">
        <v>439</v>
      </c>
    </row>
    <row r="266" spans="1:65" s="2" customFormat="1" ht="10.199999999999999">
      <c r="A266" s="35"/>
      <c r="B266" s="36"/>
      <c r="C266" s="37"/>
      <c r="D266" s="220" t="s">
        <v>138</v>
      </c>
      <c r="E266" s="37"/>
      <c r="F266" s="221" t="s">
        <v>440</v>
      </c>
      <c r="G266" s="37"/>
      <c r="H266" s="37"/>
      <c r="I266" s="222"/>
      <c r="J266" s="37"/>
      <c r="K266" s="37"/>
      <c r="L266" s="40"/>
      <c r="M266" s="223"/>
      <c r="N266" s="224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138</v>
      </c>
      <c r="AU266" s="18" t="s">
        <v>88</v>
      </c>
    </row>
    <row r="267" spans="1:65" s="13" customFormat="1" ht="10.199999999999999">
      <c r="B267" s="187"/>
      <c r="C267" s="188"/>
      <c r="D267" s="189" t="s">
        <v>128</v>
      </c>
      <c r="E267" s="190" t="s">
        <v>28</v>
      </c>
      <c r="F267" s="191" t="s">
        <v>441</v>
      </c>
      <c r="G267" s="188"/>
      <c r="H267" s="192">
        <v>2732</v>
      </c>
      <c r="I267" s="193"/>
      <c r="J267" s="188"/>
      <c r="K267" s="188"/>
      <c r="L267" s="194"/>
      <c r="M267" s="195"/>
      <c r="N267" s="196"/>
      <c r="O267" s="196"/>
      <c r="P267" s="196"/>
      <c r="Q267" s="196"/>
      <c r="R267" s="196"/>
      <c r="S267" s="196"/>
      <c r="T267" s="197"/>
      <c r="AT267" s="198" t="s">
        <v>128</v>
      </c>
      <c r="AU267" s="198" t="s">
        <v>88</v>
      </c>
      <c r="AV267" s="13" t="s">
        <v>88</v>
      </c>
      <c r="AW267" s="13" t="s">
        <v>37</v>
      </c>
      <c r="AX267" s="13" t="s">
        <v>78</v>
      </c>
      <c r="AY267" s="198" t="s">
        <v>120</v>
      </c>
    </row>
    <row r="268" spans="1:65" s="13" customFormat="1" ht="10.199999999999999">
      <c r="B268" s="187"/>
      <c r="C268" s="188"/>
      <c r="D268" s="189" t="s">
        <v>128</v>
      </c>
      <c r="E268" s="190" t="s">
        <v>28</v>
      </c>
      <c r="F268" s="191" t="s">
        <v>442</v>
      </c>
      <c r="G268" s="188"/>
      <c r="H268" s="192">
        <v>928</v>
      </c>
      <c r="I268" s="193"/>
      <c r="J268" s="188"/>
      <c r="K268" s="188"/>
      <c r="L268" s="194"/>
      <c r="M268" s="195"/>
      <c r="N268" s="196"/>
      <c r="O268" s="196"/>
      <c r="P268" s="196"/>
      <c r="Q268" s="196"/>
      <c r="R268" s="196"/>
      <c r="S268" s="196"/>
      <c r="T268" s="197"/>
      <c r="AT268" s="198" t="s">
        <v>128</v>
      </c>
      <c r="AU268" s="198" t="s">
        <v>88</v>
      </c>
      <c r="AV268" s="13" t="s">
        <v>88</v>
      </c>
      <c r="AW268" s="13" t="s">
        <v>37</v>
      </c>
      <c r="AX268" s="13" t="s">
        <v>78</v>
      </c>
      <c r="AY268" s="198" t="s">
        <v>120</v>
      </c>
    </row>
    <row r="269" spans="1:65" s="13" customFormat="1" ht="10.199999999999999">
      <c r="B269" s="187"/>
      <c r="C269" s="188"/>
      <c r="D269" s="189" t="s">
        <v>128</v>
      </c>
      <c r="E269" s="190" t="s">
        <v>28</v>
      </c>
      <c r="F269" s="191" t="s">
        <v>443</v>
      </c>
      <c r="G269" s="188"/>
      <c r="H269" s="192">
        <v>64</v>
      </c>
      <c r="I269" s="193"/>
      <c r="J269" s="188"/>
      <c r="K269" s="188"/>
      <c r="L269" s="194"/>
      <c r="M269" s="195"/>
      <c r="N269" s="196"/>
      <c r="O269" s="196"/>
      <c r="P269" s="196"/>
      <c r="Q269" s="196"/>
      <c r="R269" s="196"/>
      <c r="S269" s="196"/>
      <c r="T269" s="197"/>
      <c r="AT269" s="198" t="s">
        <v>128</v>
      </c>
      <c r="AU269" s="198" t="s">
        <v>88</v>
      </c>
      <c r="AV269" s="13" t="s">
        <v>88</v>
      </c>
      <c r="AW269" s="13" t="s">
        <v>37</v>
      </c>
      <c r="AX269" s="13" t="s">
        <v>78</v>
      </c>
      <c r="AY269" s="198" t="s">
        <v>120</v>
      </c>
    </row>
    <row r="270" spans="1:65" s="13" customFormat="1" ht="10.199999999999999">
      <c r="B270" s="187"/>
      <c r="C270" s="188"/>
      <c r="D270" s="189" t="s">
        <v>128</v>
      </c>
      <c r="E270" s="190" t="s">
        <v>28</v>
      </c>
      <c r="F270" s="191" t="s">
        <v>444</v>
      </c>
      <c r="G270" s="188"/>
      <c r="H270" s="192">
        <v>32</v>
      </c>
      <c r="I270" s="193"/>
      <c r="J270" s="188"/>
      <c r="K270" s="188"/>
      <c r="L270" s="194"/>
      <c r="M270" s="195"/>
      <c r="N270" s="196"/>
      <c r="O270" s="196"/>
      <c r="P270" s="196"/>
      <c r="Q270" s="196"/>
      <c r="R270" s="196"/>
      <c r="S270" s="196"/>
      <c r="T270" s="197"/>
      <c r="AT270" s="198" t="s">
        <v>128</v>
      </c>
      <c r="AU270" s="198" t="s">
        <v>88</v>
      </c>
      <c r="AV270" s="13" t="s">
        <v>88</v>
      </c>
      <c r="AW270" s="13" t="s">
        <v>37</v>
      </c>
      <c r="AX270" s="13" t="s">
        <v>78</v>
      </c>
      <c r="AY270" s="198" t="s">
        <v>120</v>
      </c>
    </row>
    <row r="271" spans="1:65" s="14" customFormat="1" ht="10.199999999999999">
      <c r="B271" s="199"/>
      <c r="C271" s="200"/>
      <c r="D271" s="189" t="s">
        <v>128</v>
      </c>
      <c r="E271" s="201" t="s">
        <v>28</v>
      </c>
      <c r="F271" s="202" t="s">
        <v>445</v>
      </c>
      <c r="G271" s="200"/>
      <c r="H271" s="201" t="s">
        <v>28</v>
      </c>
      <c r="I271" s="203"/>
      <c r="J271" s="200"/>
      <c r="K271" s="200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128</v>
      </c>
      <c r="AU271" s="208" t="s">
        <v>88</v>
      </c>
      <c r="AV271" s="14" t="s">
        <v>86</v>
      </c>
      <c r="AW271" s="14" t="s">
        <v>37</v>
      </c>
      <c r="AX271" s="14" t="s">
        <v>78</v>
      </c>
      <c r="AY271" s="208" t="s">
        <v>120</v>
      </c>
    </row>
    <row r="272" spans="1:65" s="13" customFormat="1" ht="10.199999999999999">
      <c r="B272" s="187"/>
      <c r="C272" s="188"/>
      <c r="D272" s="189" t="s">
        <v>128</v>
      </c>
      <c r="E272" s="190" t="s">
        <v>28</v>
      </c>
      <c r="F272" s="191" t="s">
        <v>446</v>
      </c>
      <c r="G272" s="188"/>
      <c r="H272" s="192">
        <v>342</v>
      </c>
      <c r="I272" s="193"/>
      <c r="J272" s="188"/>
      <c r="K272" s="188"/>
      <c r="L272" s="194"/>
      <c r="M272" s="195"/>
      <c r="N272" s="196"/>
      <c r="O272" s="196"/>
      <c r="P272" s="196"/>
      <c r="Q272" s="196"/>
      <c r="R272" s="196"/>
      <c r="S272" s="196"/>
      <c r="T272" s="197"/>
      <c r="AT272" s="198" t="s">
        <v>128</v>
      </c>
      <c r="AU272" s="198" t="s">
        <v>88</v>
      </c>
      <c r="AV272" s="13" t="s">
        <v>88</v>
      </c>
      <c r="AW272" s="13" t="s">
        <v>37</v>
      </c>
      <c r="AX272" s="13" t="s">
        <v>78</v>
      </c>
      <c r="AY272" s="198" t="s">
        <v>120</v>
      </c>
    </row>
    <row r="273" spans="1:65" s="14" customFormat="1" ht="10.199999999999999">
      <c r="B273" s="199"/>
      <c r="C273" s="200"/>
      <c r="D273" s="189" t="s">
        <v>128</v>
      </c>
      <c r="E273" s="201" t="s">
        <v>28</v>
      </c>
      <c r="F273" s="202" t="s">
        <v>447</v>
      </c>
      <c r="G273" s="200"/>
      <c r="H273" s="201" t="s">
        <v>28</v>
      </c>
      <c r="I273" s="203"/>
      <c r="J273" s="200"/>
      <c r="K273" s="200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128</v>
      </c>
      <c r="AU273" s="208" t="s">
        <v>88</v>
      </c>
      <c r="AV273" s="14" t="s">
        <v>86</v>
      </c>
      <c r="AW273" s="14" t="s">
        <v>37</v>
      </c>
      <c r="AX273" s="14" t="s">
        <v>78</v>
      </c>
      <c r="AY273" s="208" t="s">
        <v>120</v>
      </c>
    </row>
    <row r="274" spans="1:65" s="14" customFormat="1" ht="10.199999999999999">
      <c r="B274" s="199"/>
      <c r="C274" s="200"/>
      <c r="D274" s="189" t="s">
        <v>128</v>
      </c>
      <c r="E274" s="201" t="s">
        <v>28</v>
      </c>
      <c r="F274" s="202" t="s">
        <v>448</v>
      </c>
      <c r="G274" s="200"/>
      <c r="H274" s="201" t="s">
        <v>28</v>
      </c>
      <c r="I274" s="203"/>
      <c r="J274" s="200"/>
      <c r="K274" s="200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128</v>
      </c>
      <c r="AU274" s="208" t="s">
        <v>88</v>
      </c>
      <c r="AV274" s="14" t="s">
        <v>86</v>
      </c>
      <c r="AW274" s="14" t="s">
        <v>37</v>
      </c>
      <c r="AX274" s="14" t="s">
        <v>78</v>
      </c>
      <c r="AY274" s="208" t="s">
        <v>120</v>
      </c>
    </row>
    <row r="275" spans="1:65" s="15" customFormat="1" ht="10.199999999999999">
      <c r="B275" s="209"/>
      <c r="C275" s="210"/>
      <c r="D275" s="189" t="s">
        <v>128</v>
      </c>
      <c r="E275" s="211" t="s">
        <v>28</v>
      </c>
      <c r="F275" s="212" t="s">
        <v>131</v>
      </c>
      <c r="G275" s="210"/>
      <c r="H275" s="213">
        <v>4098</v>
      </c>
      <c r="I275" s="214"/>
      <c r="J275" s="210"/>
      <c r="K275" s="210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128</v>
      </c>
      <c r="AU275" s="219" t="s">
        <v>88</v>
      </c>
      <c r="AV275" s="15" t="s">
        <v>126</v>
      </c>
      <c r="AW275" s="15" t="s">
        <v>37</v>
      </c>
      <c r="AX275" s="15" t="s">
        <v>86</v>
      </c>
      <c r="AY275" s="219" t="s">
        <v>120</v>
      </c>
    </row>
    <row r="276" spans="1:65" s="2" customFormat="1" ht="24.15" customHeight="1">
      <c r="A276" s="35"/>
      <c r="B276" s="36"/>
      <c r="C276" s="174" t="s">
        <v>219</v>
      </c>
      <c r="D276" s="174" t="s">
        <v>122</v>
      </c>
      <c r="E276" s="175" t="s">
        <v>449</v>
      </c>
      <c r="F276" s="176" t="s">
        <v>450</v>
      </c>
      <c r="G276" s="177" t="s">
        <v>125</v>
      </c>
      <c r="H276" s="178">
        <v>18</v>
      </c>
      <c r="I276" s="179"/>
      <c r="J276" s="180">
        <f>ROUND(I276*H276,2)</f>
        <v>0</v>
      </c>
      <c r="K276" s="176" t="s">
        <v>136</v>
      </c>
      <c r="L276" s="40"/>
      <c r="M276" s="181" t="s">
        <v>28</v>
      </c>
      <c r="N276" s="182" t="s">
        <v>49</v>
      </c>
      <c r="O276" s="65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126</v>
      </c>
      <c r="AT276" s="185" t="s">
        <v>122</v>
      </c>
      <c r="AU276" s="185" t="s">
        <v>88</v>
      </c>
      <c r="AY276" s="18" t="s">
        <v>120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86</v>
      </c>
      <c r="BK276" s="186">
        <f>ROUND(I276*H276,2)</f>
        <v>0</v>
      </c>
      <c r="BL276" s="18" t="s">
        <v>126</v>
      </c>
      <c r="BM276" s="185" t="s">
        <v>451</v>
      </c>
    </row>
    <row r="277" spans="1:65" s="2" customFormat="1" ht="10.199999999999999">
      <c r="A277" s="35"/>
      <c r="B277" s="36"/>
      <c r="C277" s="37"/>
      <c r="D277" s="220" t="s">
        <v>138</v>
      </c>
      <c r="E277" s="37"/>
      <c r="F277" s="221" t="s">
        <v>452</v>
      </c>
      <c r="G277" s="37"/>
      <c r="H277" s="37"/>
      <c r="I277" s="222"/>
      <c r="J277" s="37"/>
      <c r="K277" s="37"/>
      <c r="L277" s="40"/>
      <c r="M277" s="223"/>
      <c r="N277" s="224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138</v>
      </c>
      <c r="AU277" s="18" t="s">
        <v>88</v>
      </c>
    </row>
    <row r="278" spans="1:65" s="13" customFormat="1" ht="10.199999999999999">
      <c r="B278" s="187"/>
      <c r="C278" s="188"/>
      <c r="D278" s="189" t="s">
        <v>128</v>
      </c>
      <c r="E278" s="190" t="s">
        <v>28</v>
      </c>
      <c r="F278" s="191" t="s">
        <v>352</v>
      </c>
      <c r="G278" s="188"/>
      <c r="H278" s="192">
        <v>18</v>
      </c>
      <c r="I278" s="193"/>
      <c r="J278" s="188"/>
      <c r="K278" s="188"/>
      <c r="L278" s="194"/>
      <c r="M278" s="195"/>
      <c r="N278" s="196"/>
      <c r="O278" s="196"/>
      <c r="P278" s="196"/>
      <c r="Q278" s="196"/>
      <c r="R278" s="196"/>
      <c r="S278" s="196"/>
      <c r="T278" s="197"/>
      <c r="AT278" s="198" t="s">
        <v>128</v>
      </c>
      <c r="AU278" s="198" t="s">
        <v>88</v>
      </c>
      <c r="AV278" s="13" t="s">
        <v>88</v>
      </c>
      <c r="AW278" s="13" t="s">
        <v>37</v>
      </c>
      <c r="AX278" s="13" t="s">
        <v>78</v>
      </c>
      <c r="AY278" s="198" t="s">
        <v>120</v>
      </c>
    </row>
    <row r="279" spans="1:65" s="14" customFormat="1" ht="10.199999999999999">
      <c r="B279" s="199"/>
      <c r="C279" s="200"/>
      <c r="D279" s="189" t="s">
        <v>128</v>
      </c>
      <c r="E279" s="201" t="s">
        <v>28</v>
      </c>
      <c r="F279" s="202" t="s">
        <v>453</v>
      </c>
      <c r="G279" s="200"/>
      <c r="H279" s="201" t="s">
        <v>28</v>
      </c>
      <c r="I279" s="203"/>
      <c r="J279" s="200"/>
      <c r="K279" s="200"/>
      <c r="L279" s="204"/>
      <c r="M279" s="205"/>
      <c r="N279" s="206"/>
      <c r="O279" s="206"/>
      <c r="P279" s="206"/>
      <c r="Q279" s="206"/>
      <c r="R279" s="206"/>
      <c r="S279" s="206"/>
      <c r="T279" s="207"/>
      <c r="AT279" s="208" t="s">
        <v>128</v>
      </c>
      <c r="AU279" s="208" t="s">
        <v>88</v>
      </c>
      <c r="AV279" s="14" t="s">
        <v>86</v>
      </c>
      <c r="AW279" s="14" t="s">
        <v>37</v>
      </c>
      <c r="AX279" s="14" t="s">
        <v>78</v>
      </c>
      <c r="AY279" s="208" t="s">
        <v>120</v>
      </c>
    </row>
    <row r="280" spans="1:65" s="15" customFormat="1" ht="10.199999999999999">
      <c r="B280" s="209"/>
      <c r="C280" s="210"/>
      <c r="D280" s="189" t="s">
        <v>128</v>
      </c>
      <c r="E280" s="211" t="s">
        <v>28</v>
      </c>
      <c r="F280" s="212" t="s">
        <v>131</v>
      </c>
      <c r="G280" s="210"/>
      <c r="H280" s="213">
        <v>18</v>
      </c>
      <c r="I280" s="214"/>
      <c r="J280" s="210"/>
      <c r="K280" s="210"/>
      <c r="L280" s="215"/>
      <c r="M280" s="216"/>
      <c r="N280" s="217"/>
      <c r="O280" s="217"/>
      <c r="P280" s="217"/>
      <c r="Q280" s="217"/>
      <c r="R280" s="217"/>
      <c r="S280" s="217"/>
      <c r="T280" s="218"/>
      <c r="AT280" s="219" t="s">
        <v>128</v>
      </c>
      <c r="AU280" s="219" t="s">
        <v>88</v>
      </c>
      <c r="AV280" s="15" t="s">
        <v>126</v>
      </c>
      <c r="AW280" s="15" t="s">
        <v>37</v>
      </c>
      <c r="AX280" s="15" t="s">
        <v>86</v>
      </c>
      <c r="AY280" s="219" t="s">
        <v>120</v>
      </c>
    </row>
    <row r="281" spans="1:65" s="2" customFormat="1" ht="21.75" customHeight="1">
      <c r="A281" s="35"/>
      <c r="B281" s="36"/>
      <c r="C281" s="174" t="s">
        <v>223</v>
      </c>
      <c r="D281" s="174" t="s">
        <v>122</v>
      </c>
      <c r="E281" s="175" t="s">
        <v>454</v>
      </c>
      <c r="F281" s="176" t="s">
        <v>455</v>
      </c>
      <c r="G281" s="177" t="s">
        <v>125</v>
      </c>
      <c r="H281" s="178">
        <v>46</v>
      </c>
      <c r="I281" s="179"/>
      <c r="J281" s="180">
        <f>ROUND(I281*H281,2)</f>
        <v>0</v>
      </c>
      <c r="K281" s="176" t="s">
        <v>136</v>
      </c>
      <c r="L281" s="40"/>
      <c r="M281" s="181" t="s">
        <v>28</v>
      </c>
      <c r="N281" s="182" t="s">
        <v>49</v>
      </c>
      <c r="O281" s="65"/>
      <c r="P281" s="183">
        <f>O281*H281</f>
        <v>0</v>
      </c>
      <c r="Q281" s="183">
        <v>0</v>
      </c>
      <c r="R281" s="183">
        <f>Q281*H281</f>
        <v>0</v>
      </c>
      <c r="S281" s="183">
        <v>0</v>
      </c>
      <c r="T281" s="18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126</v>
      </c>
      <c r="AT281" s="185" t="s">
        <v>122</v>
      </c>
      <c r="AU281" s="185" t="s">
        <v>88</v>
      </c>
      <c r="AY281" s="18" t="s">
        <v>120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8" t="s">
        <v>86</v>
      </c>
      <c r="BK281" s="186">
        <f>ROUND(I281*H281,2)</f>
        <v>0</v>
      </c>
      <c r="BL281" s="18" t="s">
        <v>126</v>
      </c>
      <c r="BM281" s="185" t="s">
        <v>456</v>
      </c>
    </row>
    <row r="282" spans="1:65" s="2" customFormat="1" ht="10.199999999999999">
      <c r="A282" s="35"/>
      <c r="B282" s="36"/>
      <c r="C282" s="37"/>
      <c r="D282" s="220" t="s">
        <v>138</v>
      </c>
      <c r="E282" s="37"/>
      <c r="F282" s="221" t="s">
        <v>457</v>
      </c>
      <c r="G282" s="37"/>
      <c r="H282" s="37"/>
      <c r="I282" s="222"/>
      <c r="J282" s="37"/>
      <c r="K282" s="37"/>
      <c r="L282" s="40"/>
      <c r="M282" s="223"/>
      <c r="N282" s="224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138</v>
      </c>
      <c r="AU282" s="18" t="s">
        <v>88</v>
      </c>
    </row>
    <row r="283" spans="1:65" s="13" customFormat="1" ht="10.199999999999999">
      <c r="B283" s="187"/>
      <c r="C283" s="188"/>
      <c r="D283" s="189" t="s">
        <v>128</v>
      </c>
      <c r="E283" s="190" t="s">
        <v>28</v>
      </c>
      <c r="F283" s="191" t="s">
        <v>326</v>
      </c>
      <c r="G283" s="188"/>
      <c r="H283" s="192">
        <v>14</v>
      </c>
      <c r="I283" s="193"/>
      <c r="J283" s="188"/>
      <c r="K283" s="188"/>
      <c r="L283" s="194"/>
      <c r="M283" s="195"/>
      <c r="N283" s="196"/>
      <c r="O283" s="196"/>
      <c r="P283" s="196"/>
      <c r="Q283" s="196"/>
      <c r="R283" s="196"/>
      <c r="S283" s="196"/>
      <c r="T283" s="197"/>
      <c r="AT283" s="198" t="s">
        <v>128</v>
      </c>
      <c r="AU283" s="198" t="s">
        <v>88</v>
      </c>
      <c r="AV283" s="13" t="s">
        <v>88</v>
      </c>
      <c r="AW283" s="13" t="s">
        <v>37</v>
      </c>
      <c r="AX283" s="13" t="s">
        <v>78</v>
      </c>
      <c r="AY283" s="198" t="s">
        <v>120</v>
      </c>
    </row>
    <row r="284" spans="1:65" s="14" customFormat="1" ht="10.199999999999999">
      <c r="B284" s="199"/>
      <c r="C284" s="200"/>
      <c r="D284" s="189" t="s">
        <v>128</v>
      </c>
      <c r="E284" s="201" t="s">
        <v>28</v>
      </c>
      <c r="F284" s="202" t="s">
        <v>325</v>
      </c>
      <c r="G284" s="200"/>
      <c r="H284" s="201" t="s">
        <v>28</v>
      </c>
      <c r="I284" s="203"/>
      <c r="J284" s="200"/>
      <c r="K284" s="200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128</v>
      </c>
      <c r="AU284" s="208" t="s">
        <v>88</v>
      </c>
      <c r="AV284" s="14" t="s">
        <v>86</v>
      </c>
      <c r="AW284" s="14" t="s">
        <v>37</v>
      </c>
      <c r="AX284" s="14" t="s">
        <v>78</v>
      </c>
      <c r="AY284" s="208" t="s">
        <v>120</v>
      </c>
    </row>
    <row r="285" spans="1:65" s="13" customFormat="1" ht="10.199999999999999">
      <c r="B285" s="187"/>
      <c r="C285" s="188"/>
      <c r="D285" s="189" t="s">
        <v>128</v>
      </c>
      <c r="E285" s="190" t="s">
        <v>28</v>
      </c>
      <c r="F285" s="191" t="s">
        <v>205</v>
      </c>
      <c r="G285" s="188"/>
      <c r="H285" s="192">
        <v>32</v>
      </c>
      <c r="I285" s="193"/>
      <c r="J285" s="188"/>
      <c r="K285" s="188"/>
      <c r="L285" s="194"/>
      <c r="M285" s="195"/>
      <c r="N285" s="196"/>
      <c r="O285" s="196"/>
      <c r="P285" s="196"/>
      <c r="Q285" s="196"/>
      <c r="R285" s="196"/>
      <c r="S285" s="196"/>
      <c r="T285" s="197"/>
      <c r="AT285" s="198" t="s">
        <v>128</v>
      </c>
      <c r="AU285" s="198" t="s">
        <v>88</v>
      </c>
      <c r="AV285" s="13" t="s">
        <v>88</v>
      </c>
      <c r="AW285" s="13" t="s">
        <v>37</v>
      </c>
      <c r="AX285" s="13" t="s">
        <v>78</v>
      </c>
      <c r="AY285" s="198" t="s">
        <v>120</v>
      </c>
    </row>
    <row r="286" spans="1:65" s="14" customFormat="1" ht="10.199999999999999">
      <c r="B286" s="199"/>
      <c r="C286" s="200"/>
      <c r="D286" s="189" t="s">
        <v>128</v>
      </c>
      <c r="E286" s="201" t="s">
        <v>28</v>
      </c>
      <c r="F286" s="202" t="s">
        <v>323</v>
      </c>
      <c r="G286" s="200"/>
      <c r="H286" s="201" t="s">
        <v>28</v>
      </c>
      <c r="I286" s="203"/>
      <c r="J286" s="200"/>
      <c r="K286" s="200"/>
      <c r="L286" s="204"/>
      <c r="M286" s="205"/>
      <c r="N286" s="206"/>
      <c r="O286" s="206"/>
      <c r="P286" s="206"/>
      <c r="Q286" s="206"/>
      <c r="R286" s="206"/>
      <c r="S286" s="206"/>
      <c r="T286" s="207"/>
      <c r="AT286" s="208" t="s">
        <v>128</v>
      </c>
      <c r="AU286" s="208" t="s">
        <v>88</v>
      </c>
      <c r="AV286" s="14" t="s">
        <v>86</v>
      </c>
      <c r="AW286" s="14" t="s">
        <v>37</v>
      </c>
      <c r="AX286" s="14" t="s">
        <v>78</v>
      </c>
      <c r="AY286" s="208" t="s">
        <v>120</v>
      </c>
    </row>
    <row r="287" spans="1:65" s="14" customFormat="1" ht="10.199999999999999">
      <c r="B287" s="199"/>
      <c r="C287" s="200"/>
      <c r="D287" s="189" t="s">
        <v>128</v>
      </c>
      <c r="E287" s="201" t="s">
        <v>28</v>
      </c>
      <c r="F287" s="202" t="s">
        <v>130</v>
      </c>
      <c r="G287" s="200"/>
      <c r="H287" s="201" t="s">
        <v>28</v>
      </c>
      <c r="I287" s="203"/>
      <c r="J287" s="200"/>
      <c r="K287" s="200"/>
      <c r="L287" s="204"/>
      <c r="M287" s="205"/>
      <c r="N287" s="206"/>
      <c r="O287" s="206"/>
      <c r="P287" s="206"/>
      <c r="Q287" s="206"/>
      <c r="R287" s="206"/>
      <c r="S287" s="206"/>
      <c r="T287" s="207"/>
      <c r="AT287" s="208" t="s">
        <v>128</v>
      </c>
      <c r="AU287" s="208" t="s">
        <v>88</v>
      </c>
      <c r="AV287" s="14" t="s">
        <v>86</v>
      </c>
      <c r="AW287" s="14" t="s">
        <v>37</v>
      </c>
      <c r="AX287" s="14" t="s">
        <v>78</v>
      </c>
      <c r="AY287" s="208" t="s">
        <v>120</v>
      </c>
    </row>
    <row r="288" spans="1:65" s="15" customFormat="1" ht="10.199999999999999">
      <c r="B288" s="209"/>
      <c r="C288" s="210"/>
      <c r="D288" s="189" t="s">
        <v>128</v>
      </c>
      <c r="E288" s="211" t="s">
        <v>28</v>
      </c>
      <c r="F288" s="212" t="s">
        <v>131</v>
      </c>
      <c r="G288" s="210"/>
      <c r="H288" s="213">
        <v>46</v>
      </c>
      <c r="I288" s="214"/>
      <c r="J288" s="210"/>
      <c r="K288" s="210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128</v>
      </c>
      <c r="AU288" s="219" t="s">
        <v>88</v>
      </c>
      <c r="AV288" s="15" t="s">
        <v>126</v>
      </c>
      <c r="AW288" s="15" t="s">
        <v>37</v>
      </c>
      <c r="AX288" s="15" t="s">
        <v>86</v>
      </c>
      <c r="AY288" s="219" t="s">
        <v>120</v>
      </c>
    </row>
    <row r="289" spans="1:65" s="2" customFormat="1" ht="21.75" customHeight="1">
      <c r="A289" s="35"/>
      <c r="B289" s="36"/>
      <c r="C289" s="174" t="s">
        <v>230</v>
      </c>
      <c r="D289" s="174" t="s">
        <v>122</v>
      </c>
      <c r="E289" s="175" t="s">
        <v>458</v>
      </c>
      <c r="F289" s="176" t="s">
        <v>459</v>
      </c>
      <c r="G289" s="177" t="s">
        <v>125</v>
      </c>
      <c r="H289" s="178">
        <v>464</v>
      </c>
      <c r="I289" s="179"/>
      <c r="J289" s="180">
        <f>ROUND(I289*H289,2)</f>
        <v>0</v>
      </c>
      <c r="K289" s="176" t="s">
        <v>136</v>
      </c>
      <c r="L289" s="40"/>
      <c r="M289" s="181" t="s">
        <v>28</v>
      </c>
      <c r="N289" s="182" t="s">
        <v>49</v>
      </c>
      <c r="O289" s="65"/>
      <c r="P289" s="183">
        <f>O289*H289</f>
        <v>0</v>
      </c>
      <c r="Q289" s="183">
        <v>0</v>
      </c>
      <c r="R289" s="183">
        <f>Q289*H289</f>
        <v>0</v>
      </c>
      <c r="S289" s="183">
        <v>0</v>
      </c>
      <c r="T289" s="18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5" t="s">
        <v>126</v>
      </c>
      <c r="AT289" s="185" t="s">
        <v>122</v>
      </c>
      <c r="AU289" s="185" t="s">
        <v>88</v>
      </c>
      <c r="AY289" s="18" t="s">
        <v>120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8" t="s">
        <v>86</v>
      </c>
      <c r="BK289" s="186">
        <f>ROUND(I289*H289,2)</f>
        <v>0</v>
      </c>
      <c r="BL289" s="18" t="s">
        <v>126</v>
      </c>
      <c r="BM289" s="185" t="s">
        <v>460</v>
      </c>
    </row>
    <row r="290" spans="1:65" s="2" customFormat="1" ht="10.199999999999999">
      <c r="A290" s="35"/>
      <c r="B290" s="36"/>
      <c r="C290" s="37"/>
      <c r="D290" s="220" t="s">
        <v>138</v>
      </c>
      <c r="E290" s="37"/>
      <c r="F290" s="221" t="s">
        <v>461</v>
      </c>
      <c r="G290" s="37"/>
      <c r="H290" s="37"/>
      <c r="I290" s="222"/>
      <c r="J290" s="37"/>
      <c r="K290" s="37"/>
      <c r="L290" s="40"/>
      <c r="M290" s="223"/>
      <c r="N290" s="224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138</v>
      </c>
      <c r="AU290" s="18" t="s">
        <v>88</v>
      </c>
    </row>
    <row r="291" spans="1:65" s="13" customFormat="1" ht="10.199999999999999">
      <c r="B291" s="187"/>
      <c r="C291" s="188"/>
      <c r="D291" s="189" t="s">
        <v>128</v>
      </c>
      <c r="E291" s="190" t="s">
        <v>28</v>
      </c>
      <c r="F291" s="191" t="s">
        <v>408</v>
      </c>
      <c r="G291" s="188"/>
      <c r="H291" s="192">
        <v>464</v>
      </c>
      <c r="I291" s="193"/>
      <c r="J291" s="188"/>
      <c r="K291" s="188"/>
      <c r="L291" s="194"/>
      <c r="M291" s="195"/>
      <c r="N291" s="196"/>
      <c r="O291" s="196"/>
      <c r="P291" s="196"/>
      <c r="Q291" s="196"/>
      <c r="R291" s="196"/>
      <c r="S291" s="196"/>
      <c r="T291" s="197"/>
      <c r="AT291" s="198" t="s">
        <v>128</v>
      </c>
      <c r="AU291" s="198" t="s">
        <v>88</v>
      </c>
      <c r="AV291" s="13" t="s">
        <v>88</v>
      </c>
      <c r="AW291" s="13" t="s">
        <v>37</v>
      </c>
      <c r="AX291" s="13" t="s">
        <v>78</v>
      </c>
      <c r="AY291" s="198" t="s">
        <v>120</v>
      </c>
    </row>
    <row r="292" spans="1:65" s="14" customFormat="1" ht="10.199999999999999">
      <c r="B292" s="199"/>
      <c r="C292" s="200"/>
      <c r="D292" s="189" t="s">
        <v>128</v>
      </c>
      <c r="E292" s="201" t="s">
        <v>28</v>
      </c>
      <c r="F292" s="202" t="s">
        <v>462</v>
      </c>
      <c r="G292" s="200"/>
      <c r="H292" s="201" t="s">
        <v>28</v>
      </c>
      <c r="I292" s="203"/>
      <c r="J292" s="200"/>
      <c r="K292" s="200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128</v>
      </c>
      <c r="AU292" s="208" t="s">
        <v>88</v>
      </c>
      <c r="AV292" s="14" t="s">
        <v>86</v>
      </c>
      <c r="AW292" s="14" t="s">
        <v>37</v>
      </c>
      <c r="AX292" s="14" t="s">
        <v>78</v>
      </c>
      <c r="AY292" s="208" t="s">
        <v>120</v>
      </c>
    </row>
    <row r="293" spans="1:65" s="15" customFormat="1" ht="10.199999999999999">
      <c r="B293" s="209"/>
      <c r="C293" s="210"/>
      <c r="D293" s="189" t="s">
        <v>128</v>
      </c>
      <c r="E293" s="211" t="s">
        <v>28</v>
      </c>
      <c r="F293" s="212" t="s">
        <v>131</v>
      </c>
      <c r="G293" s="210"/>
      <c r="H293" s="213">
        <v>464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128</v>
      </c>
      <c r="AU293" s="219" t="s">
        <v>88</v>
      </c>
      <c r="AV293" s="15" t="s">
        <v>126</v>
      </c>
      <c r="AW293" s="15" t="s">
        <v>37</v>
      </c>
      <c r="AX293" s="15" t="s">
        <v>86</v>
      </c>
      <c r="AY293" s="219" t="s">
        <v>120</v>
      </c>
    </row>
    <row r="294" spans="1:65" s="2" customFormat="1" ht="21.75" customHeight="1">
      <c r="A294" s="35"/>
      <c r="B294" s="36"/>
      <c r="C294" s="174" t="s">
        <v>463</v>
      </c>
      <c r="D294" s="174" t="s">
        <v>122</v>
      </c>
      <c r="E294" s="175" t="s">
        <v>464</v>
      </c>
      <c r="F294" s="176" t="s">
        <v>465</v>
      </c>
      <c r="G294" s="177" t="s">
        <v>125</v>
      </c>
      <c r="H294" s="178">
        <v>46</v>
      </c>
      <c r="I294" s="179"/>
      <c r="J294" s="180">
        <f>ROUND(I294*H294,2)</f>
        <v>0</v>
      </c>
      <c r="K294" s="176" t="s">
        <v>136</v>
      </c>
      <c r="L294" s="40"/>
      <c r="M294" s="181" t="s">
        <v>28</v>
      </c>
      <c r="N294" s="182" t="s">
        <v>49</v>
      </c>
      <c r="O294" s="65"/>
      <c r="P294" s="183">
        <f>O294*H294</f>
        <v>0</v>
      </c>
      <c r="Q294" s="183">
        <v>0</v>
      </c>
      <c r="R294" s="183">
        <f>Q294*H294</f>
        <v>0</v>
      </c>
      <c r="S294" s="183">
        <v>0</v>
      </c>
      <c r="T294" s="184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5" t="s">
        <v>126</v>
      </c>
      <c r="AT294" s="185" t="s">
        <v>122</v>
      </c>
      <c r="AU294" s="185" t="s">
        <v>88</v>
      </c>
      <c r="AY294" s="18" t="s">
        <v>120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8" t="s">
        <v>86</v>
      </c>
      <c r="BK294" s="186">
        <f>ROUND(I294*H294,2)</f>
        <v>0</v>
      </c>
      <c r="BL294" s="18" t="s">
        <v>126</v>
      </c>
      <c r="BM294" s="185" t="s">
        <v>466</v>
      </c>
    </row>
    <row r="295" spans="1:65" s="2" customFormat="1" ht="10.199999999999999">
      <c r="A295" s="35"/>
      <c r="B295" s="36"/>
      <c r="C295" s="37"/>
      <c r="D295" s="220" t="s">
        <v>138</v>
      </c>
      <c r="E295" s="37"/>
      <c r="F295" s="221" t="s">
        <v>467</v>
      </c>
      <c r="G295" s="37"/>
      <c r="H295" s="37"/>
      <c r="I295" s="222"/>
      <c r="J295" s="37"/>
      <c r="K295" s="37"/>
      <c r="L295" s="40"/>
      <c r="M295" s="223"/>
      <c r="N295" s="224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138</v>
      </c>
      <c r="AU295" s="18" t="s">
        <v>88</v>
      </c>
    </row>
    <row r="296" spans="1:65" s="13" customFormat="1" ht="10.199999999999999">
      <c r="B296" s="187"/>
      <c r="C296" s="188"/>
      <c r="D296" s="189" t="s">
        <v>128</v>
      </c>
      <c r="E296" s="190" t="s">
        <v>28</v>
      </c>
      <c r="F296" s="191" t="s">
        <v>326</v>
      </c>
      <c r="G296" s="188"/>
      <c r="H296" s="192">
        <v>14</v>
      </c>
      <c r="I296" s="193"/>
      <c r="J296" s="188"/>
      <c r="K296" s="188"/>
      <c r="L296" s="194"/>
      <c r="M296" s="195"/>
      <c r="N296" s="196"/>
      <c r="O296" s="196"/>
      <c r="P296" s="196"/>
      <c r="Q296" s="196"/>
      <c r="R296" s="196"/>
      <c r="S296" s="196"/>
      <c r="T296" s="197"/>
      <c r="AT296" s="198" t="s">
        <v>128</v>
      </c>
      <c r="AU296" s="198" t="s">
        <v>88</v>
      </c>
      <c r="AV296" s="13" t="s">
        <v>88</v>
      </c>
      <c r="AW296" s="13" t="s">
        <v>37</v>
      </c>
      <c r="AX296" s="13" t="s">
        <v>78</v>
      </c>
      <c r="AY296" s="198" t="s">
        <v>120</v>
      </c>
    </row>
    <row r="297" spans="1:65" s="14" customFormat="1" ht="10.199999999999999">
      <c r="B297" s="199"/>
      <c r="C297" s="200"/>
      <c r="D297" s="189" t="s">
        <v>128</v>
      </c>
      <c r="E297" s="201" t="s">
        <v>28</v>
      </c>
      <c r="F297" s="202" t="s">
        <v>325</v>
      </c>
      <c r="G297" s="200"/>
      <c r="H297" s="201" t="s">
        <v>28</v>
      </c>
      <c r="I297" s="203"/>
      <c r="J297" s="200"/>
      <c r="K297" s="200"/>
      <c r="L297" s="204"/>
      <c r="M297" s="205"/>
      <c r="N297" s="206"/>
      <c r="O297" s="206"/>
      <c r="P297" s="206"/>
      <c r="Q297" s="206"/>
      <c r="R297" s="206"/>
      <c r="S297" s="206"/>
      <c r="T297" s="207"/>
      <c r="AT297" s="208" t="s">
        <v>128</v>
      </c>
      <c r="AU297" s="208" t="s">
        <v>88</v>
      </c>
      <c r="AV297" s="14" t="s">
        <v>86</v>
      </c>
      <c r="AW297" s="14" t="s">
        <v>37</v>
      </c>
      <c r="AX297" s="14" t="s">
        <v>78</v>
      </c>
      <c r="AY297" s="208" t="s">
        <v>120</v>
      </c>
    </row>
    <row r="298" spans="1:65" s="13" customFormat="1" ht="10.199999999999999">
      <c r="B298" s="187"/>
      <c r="C298" s="188"/>
      <c r="D298" s="189" t="s">
        <v>128</v>
      </c>
      <c r="E298" s="190" t="s">
        <v>28</v>
      </c>
      <c r="F298" s="191" t="s">
        <v>205</v>
      </c>
      <c r="G298" s="188"/>
      <c r="H298" s="192">
        <v>32</v>
      </c>
      <c r="I298" s="193"/>
      <c r="J298" s="188"/>
      <c r="K298" s="188"/>
      <c r="L298" s="194"/>
      <c r="M298" s="195"/>
      <c r="N298" s="196"/>
      <c r="O298" s="196"/>
      <c r="P298" s="196"/>
      <c r="Q298" s="196"/>
      <c r="R298" s="196"/>
      <c r="S298" s="196"/>
      <c r="T298" s="197"/>
      <c r="AT298" s="198" t="s">
        <v>128</v>
      </c>
      <c r="AU298" s="198" t="s">
        <v>88</v>
      </c>
      <c r="AV298" s="13" t="s">
        <v>88</v>
      </c>
      <c r="AW298" s="13" t="s">
        <v>37</v>
      </c>
      <c r="AX298" s="13" t="s">
        <v>78</v>
      </c>
      <c r="AY298" s="198" t="s">
        <v>120</v>
      </c>
    </row>
    <row r="299" spans="1:65" s="14" customFormat="1" ht="10.199999999999999">
      <c r="B299" s="199"/>
      <c r="C299" s="200"/>
      <c r="D299" s="189" t="s">
        <v>128</v>
      </c>
      <c r="E299" s="201" t="s">
        <v>28</v>
      </c>
      <c r="F299" s="202" t="s">
        <v>323</v>
      </c>
      <c r="G299" s="200"/>
      <c r="H299" s="201" t="s">
        <v>28</v>
      </c>
      <c r="I299" s="203"/>
      <c r="J299" s="200"/>
      <c r="K299" s="200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128</v>
      </c>
      <c r="AU299" s="208" t="s">
        <v>88</v>
      </c>
      <c r="AV299" s="14" t="s">
        <v>86</v>
      </c>
      <c r="AW299" s="14" t="s">
        <v>37</v>
      </c>
      <c r="AX299" s="14" t="s">
        <v>78</v>
      </c>
      <c r="AY299" s="208" t="s">
        <v>120</v>
      </c>
    </row>
    <row r="300" spans="1:65" s="14" customFormat="1" ht="10.199999999999999">
      <c r="B300" s="199"/>
      <c r="C300" s="200"/>
      <c r="D300" s="189" t="s">
        <v>128</v>
      </c>
      <c r="E300" s="201" t="s">
        <v>28</v>
      </c>
      <c r="F300" s="202" t="s">
        <v>130</v>
      </c>
      <c r="G300" s="200"/>
      <c r="H300" s="201" t="s">
        <v>28</v>
      </c>
      <c r="I300" s="203"/>
      <c r="J300" s="200"/>
      <c r="K300" s="200"/>
      <c r="L300" s="204"/>
      <c r="M300" s="205"/>
      <c r="N300" s="206"/>
      <c r="O300" s="206"/>
      <c r="P300" s="206"/>
      <c r="Q300" s="206"/>
      <c r="R300" s="206"/>
      <c r="S300" s="206"/>
      <c r="T300" s="207"/>
      <c r="AT300" s="208" t="s">
        <v>128</v>
      </c>
      <c r="AU300" s="208" t="s">
        <v>88</v>
      </c>
      <c r="AV300" s="14" t="s">
        <v>86</v>
      </c>
      <c r="AW300" s="14" t="s">
        <v>37</v>
      </c>
      <c r="AX300" s="14" t="s">
        <v>78</v>
      </c>
      <c r="AY300" s="208" t="s">
        <v>120</v>
      </c>
    </row>
    <row r="301" spans="1:65" s="15" customFormat="1" ht="10.199999999999999">
      <c r="B301" s="209"/>
      <c r="C301" s="210"/>
      <c r="D301" s="189" t="s">
        <v>128</v>
      </c>
      <c r="E301" s="211" t="s">
        <v>28</v>
      </c>
      <c r="F301" s="212" t="s">
        <v>131</v>
      </c>
      <c r="G301" s="210"/>
      <c r="H301" s="213">
        <v>46</v>
      </c>
      <c r="I301" s="214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128</v>
      </c>
      <c r="AU301" s="219" t="s">
        <v>88</v>
      </c>
      <c r="AV301" s="15" t="s">
        <v>126</v>
      </c>
      <c r="AW301" s="15" t="s">
        <v>37</v>
      </c>
      <c r="AX301" s="15" t="s">
        <v>86</v>
      </c>
      <c r="AY301" s="219" t="s">
        <v>120</v>
      </c>
    </row>
    <row r="302" spans="1:65" s="2" customFormat="1" ht="21.75" customHeight="1">
      <c r="A302" s="35"/>
      <c r="B302" s="36"/>
      <c r="C302" s="174" t="s">
        <v>468</v>
      </c>
      <c r="D302" s="174" t="s">
        <v>122</v>
      </c>
      <c r="E302" s="175" t="s">
        <v>464</v>
      </c>
      <c r="F302" s="176" t="s">
        <v>465</v>
      </c>
      <c r="G302" s="177" t="s">
        <v>125</v>
      </c>
      <c r="H302" s="178">
        <v>77</v>
      </c>
      <c r="I302" s="179"/>
      <c r="J302" s="180">
        <f>ROUND(I302*H302,2)</f>
        <v>0</v>
      </c>
      <c r="K302" s="176" t="s">
        <v>136</v>
      </c>
      <c r="L302" s="40"/>
      <c r="M302" s="181" t="s">
        <v>28</v>
      </c>
      <c r="N302" s="182" t="s">
        <v>49</v>
      </c>
      <c r="O302" s="65"/>
      <c r="P302" s="183">
        <f>O302*H302</f>
        <v>0</v>
      </c>
      <c r="Q302" s="183">
        <v>0</v>
      </c>
      <c r="R302" s="183">
        <f>Q302*H302</f>
        <v>0</v>
      </c>
      <c r="S302" s="183">
        <v>0</v>
      </c>
      <c r="T302" s="184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85" t="s">
        <v>126</v>
      </c>
      <c r="AT302" s="185" t="s">
        <v>122</v>
      </c>
      <c r="AU302" s="185" t="s">
        <v>88</v>
      </c>
      <c r="AY302" s="18" t="s">
        <v>120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18" t="s">
        <v>86</v>
      </c>
      <c r="BK302" s="186">
        <f>ROUND(I302*H302,2)</f>
        <v>0</v>
      </c>
      <c r="BL302" s="18" t="s">
        <v>126</v>
      </c>
      <c r="BM302" s="185" t="s">
        <v>469</v>
      </c>
    </row>
    <row r="303" spans="1:65" s="2" customFormat="1" ht="10.199999999999999">
      <c r="A303" s="35"/>
      <c r="B303" s="36"/>
      <c r="C303" s="37"/>
      <c r="D303" s="220" t="s">
        <v>138</v>
      </c>
      <c r="E303" s="37"/>
      <c r="F303" s="221" t="s">
        <v>467</v>
      </c>
      <c r="G303" s="37"/>
      <c r="H303" s="37"/>
      <c r="I303" s="222"/>
      <c r="J303" s="37"/>
      <c r="K303" s="37"/>
      <c r="L303" s="40"/>
      <c r="M303" s="223"/>
      <c r="N303" s="224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138</v>
      </c>
      <c r="AU303" s="18" t="s">
        <v>88</v>
      </c>
    </row>
    <row r="304" spans="1:65" s="13" customFormat="1" ht="10.199999999999999">
      <c r="B304" s="187"/>
      <c r="C304" s="188"/>
      <c r="D304" s="189" t="s">
        <v>128</v>
      </c>
      <c r="E304" s="190" t="s">
        <v>28</v>
      </c>
      <c r="F304" s="191" t="s">
        <v>407</v>
      </c>
      <c r="G304" s="188"/>
      <c r="H304" s="192">
        <v>77</v>
      </c>
      <c r="I304" s="193"/>
      <c r="J304" s="188"/>
      <c r="K304" s="188"/>
      <c r="L304" s="194"/>
      <c r="M304" s="195"/>
      <c r="N304" s="196"/>
      <c r="O304" s="196"/>
      <c r="P304" s="196"/>
      <c r="Q304" s="196"/>
      <c r="R304" s="196"/>
      <c r="S304" s="196"/>
      <c r="T304" s="197"/>
      <c r="AT304" s="198" t="s">
        <v>128</v>
      </c>
      <c r="AU304" s="198" t="s">
        <v>88</v>
      </c>
      <c r="AV304" s="13" t="s">
        <v>88</v>
      </c>
      <c r="AW304" s="13" t="s">
        <v>37</v>
      </c>
      <c r="AX304" s="13" t="s">
        <v>78</v>
      </c>
      <c r="AY304" s="198" t="s">
        <v>120</v>
      </c>
    </row>
    <row r="305" spans="1:65" s="14" customFormat="1" ht="10.199999999999999">
      <c r="B305" s="199"/>
      <c r="C305" s="200"/>
      <c r="D305" s="189" t="s">
        <v>128</v>
      </c>
      <c r="E305" s="201" t="s">
        <v>28</v>
      </c>
      <c r="F305" s="202" t="s">
        <v>470</v>
      </c>
      <c r="G305" s="200"/>
      <c r="H305" s="201" t="s">
        <v>28</v>
      </c>
      <c r="I305" s="203"/>
      <c r="J305" s="200"/>
      <c r="K305" s="200"/>
      <c r="L305" s="204"/>
      <c r="M305" s="205"/>
      <c r="N305" s="206"/>
      <c r="O305" s="206"/>
      <c r="P305" s="206"/>
      <c r="Q305" s="206"/>
      <c r="R305" s="206"/>
      <c r="S305" s="206"/>
      <c r="T305" s="207"/>
      <c r="AT305" s="208" t="s">
        <v>128</v>
      </c>
      <c r="AU305" s="208" t="s">
        <v>88</v>
      </c>
      <c r="AV305" s="14" t="s">
        <v>86</v>
      </c>
      <c r="AW305" s="14" t="s">
        <v>37</v>
      </c>
      <c r="AX305" s="14" t="s">
        <v>78</v>
      </c>
      <c r="AY305" s="208" t="s">
        <v>120</v>
      </c>
    </row>
    <row r="306" spans="1:65" s="15" customFormat="1" ht="10.199999999999999">
      <c r="B306" s="209"/>
      <c r="C306" s="210"/>
      <c r="D306" s="189" t="s">
        <v>128</v>
      </c>
      <c r="E306" s="211" t="s">
        <v>28</v>
      </c>
      <c r="F306" s="212" t="s">
        <v>131</v>
      </c>
      <c r="G306" s="210"/>
      <c r="H306" s="213">
        <v>77</v>
      </c>
      <c r="I306" s="214"/>
      <c r="J306" s="210"/>
      <c r="K306" s="210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128</v>
      </c>
      <c r="AU306" s="219" t="s">
        <v>88</v>
      </c>
      <c r="AV306" s="15" t="s">
        <v>126</v>
      </c>
      <c r="AW306" s="15" t="s">
        <v>37</v>
      </c>
      <c r="AX306" s="15" t="s">
        <v>86</v>
      </c>
      <c r="AY306" s="219" t="s">
        <v>120</v>
      </c>
    </row>
    <row r="307" spans="1:65" s="2" customFormat="1" ht="21.75" customHeight="1">
      <c r="A307" s="35"/>
      <c r="B307" s="36"/>
      <c r="C307" s="174" t="s">
        <v>471</v>
      </c>
      <c r="D307" s="174" t="s">
        <v>122</v>
      </c>
      <c r="E307" s="175" t="s">
        <v>472</v>
      </c>
      <c r="F307" s="176" t="s">
        <v>473</v>
      </c>
      <c r="G307" s="177" t="s">
        <v>125</v>
      </c>
      <c r="H307" s="178">
        <v>2732</v>
      </c>
      <c r="I307" s="179"/>
      <c r="J307" s="180">
        <f>ROUND(I307*H307,2)</f>
        <v>0</v>
      </c>
      <c r="K307" s="176" t="s">
        <v>136</v>
      </c>
      <c r="L307" s="40"/>
      <c r="M307" s="181" t="s">
        <v>28</v>
      </c>
      <c r="N307" s="182" t="s">
        <v>49</v>
      </c>
      <c r="O307" s="65"/>
      <c r="P307" s="183">
        <f>O307*H307</f>
        <v>0</v>
      </c>
      <c r="Q307" s="183">
        <v>0</v>
      </c>
      <c r="R307" s="183">
        <f>Q307*H307</f>
        <v>0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126</v>
      </c>
      <c r="AT307" s="185" t="s">
        <v>122</v>
      </c>
      <c r="AU307" s="185" t="s">
        <v>88</v>
      </c>
      <c r="AY307" s="18" t="s">
        <v>120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86</v>
      </c>
      <c r="BK307" s="186">
        <f>ROUND(I307*H307,2)</f>
        <v>0</v>
      </c>
      <c r="BL307" s="18" t="s">
        <v>126</v>
      </c>
      <c r="BM307" s="185" t="s">
        <v>474</v>
      </c>
    </row>
    <row r="308" spans="1:65" s="2" customFormat="1" ht="10.199999999999999">
      <c r="A308" s="35"/>
      <c r="B308" s="36"/>
      <c r="C308" s="37"/>
      <c r="D308" s="220" t="s">
        <v>138</v>
      </c>
      <c r="E308" s="37"/>
      <c r="F308" s="221" t="s">
        <v>475</v>
      </c>
      <c r="G308" s="37"/>
      <c r="H308" s="37"/>
      <c r="I308" s="222"/>
      <c r="J308" s="37"/>
      <c r="K308" s="37"/>
      <c r="L308" s="40"/>
      <c r="M308" s="223"/>
      <c r="N308" s="224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138</v>
      </c>
      <c r="AU308" s="18" t="s">
        <v>88</v>
      </c>
    </row>
    <row r="309" spans="1:65" s="13" customFormat="1" ht="10.199999999999999">
      <c r="B309" s="187"/>
      <c r="C309" s="188"/>
      <c r="D309" s="189" t="s">
        <v>128</v>
      </c>
      <c r="E309" s="190" t="s">
        <v>28</v>
      </c>
      <c r="F309" s="191" t="s">
        <v>441</v>
      </c>
      <c r="G309" s="188"/>
      <c r="H309" s="192">
        <v>2732</v>
      </c>
      <c r="I309" s="193"/>
      <c r="J309" s="188"/>
      <c r="K309" s="188"/>
      <c r="L309" s="194"/>
      <c r="M309" s="195"/>
      <c r="N309" s="196"/>
      <c r="O309" s="196"/>
      <c r="P309" s="196"/>
      <c r="Q309" s="196"/>
      <c r="R309" s="196"/>
      <c r="S309" s="196"/>
      <c r="T309" s="197"/>
      <c r="AT309" s="198" t="s">
        <v>128</v>
      </c>
      <c r="AU309" s="198" t="s">
        <v>88</v>
      </c>
      <c r="AV309" s="13" t="s">
        <v>88</v>
      </c>
      <c r="AW309" s="13" t="s">
        <v>37</v>
      </c>
      <c r="AX309" s="13" t="s">
        <v>78</v>
      </c>
      <c r="AY309" s="198" t="s">
        <v>120</v>
      </c>
    </row>
    <row r="310" spans="1:65" s="14" customFormat="1" ht="10.199999999999999">
      <c r="B310" s="199"/>
      <c r="C310" s="200"/>
      <c r="D310" s="189" t="s">
        <v>128</v>
      </c>
      <c r="E310" s="201" t="s">
        <v>28</v>
      </c>
      <c r="F310" s="202" t="s">
        <v>476</v>
      </c>
      <c r="G310" s="200"/>
      <c r="H310" s="201" t="s">
        <v>28</v>
      </c>
      <c r="I310" s="203"/>
      <c r="J310" s="200"/>
      <c r="K310" s="200"/>
      <c r="L310" s="204"/>
      <c r="M310" s="205"/>
      <c r="N310" s="206"/>
      <c r="O310" s="206"/>
      <c r="P310" s="206"/>
      <c r="Q310" s="206"/>
      <c r="R310" s="206"/>
      <c r="S310" s="206"/>
      <c r="T310" s="207"/>
      <c r="AT310" s="208" t="s">
        <v>128</v>
      </c>
      <c r="AU310" s="208" t="s">
        <v>88</v>
      </c>
      <c r="AV310" s="14" t="s">
        <v>86</v>
      </c>
      <c r="AW310" s="14" t="s">
        <v>37</v>
      </c>
      <c r="AX310" s="14" t="s">
        <v>78</v>
      </c>
      <c r="AY310" s="208" t="s">
        <v>120</v>
      </c>
    </row>
    <row r="311" spans="1:65" s="14" customFormat="1" ht="10.199999999999999">
      <c r="B311" s="199"/>
      <c r="C311" s="200"/>
      <c r="D311" s="189" t="s">
        <v>128</v>
      </c>
      <c r="E311" s="201" t="s">
        <v>28</v>
      </c>
      <c r="F311" s="202" t="s">
        <v>130</v>
      </c>
      <c r="G311" s="200"/>
      <c r="H311" s="201" t="s">
        <v>28</v>
      </c>
      <c r="I311" s="203"/>
      <c r="J311" s="200"/>
      <c r="K311" s="200"/>
      <c r="L311" s="204"/>
      <c r="M311" s="205"/>
      <c r="N311" s="206"/>
      <c r="O311" s="206"/>
      <c r="P311" s="206"/>
      <c r="Q311" s="206"/>
      <c r="R311" s="206"/>
      <c r="S311" s="206"/>
      <c r="T311" s="207"/>
      <c r="AT311" s="208" t="s">
        <v>128</v>
      </c>
      <c r="AU311" s="208" t="s">
        <v>88</v>
      </c>
      <c r="AV311" s="14" t="s">
        <v>86</v>
      </c>
      <c r="AW311" s="14" t="s">
        <v>37</v>
      </c>
      <c r="AX311" s="14" t="s">
        <v>78</v>
      </c>
      <c r="AY311" s="208" t="s">
        <v>120</v>
      </c>
    </row>
    <row r="312" spans="1:65" s="15" customFormat="1" ht="10.199999999999999">
      <c r="B312" s="209"/>
      <c r="C312" s="210"/>
      <c r="D312" s="189" t="s">
        <v>128</v>
      </c>
      <c r="E312" s="211" t="s">
        <v>28</v>
      </c>
      <c r="F312" s="212" t="s">
        <v>131</v>
      </c>
      <c r="G312" s="210"/>
      <c r="H312" s="213">
        <v>2732</v>
      </c>
      <c r="I312" s="214"/>
      <c r="J312" s="210"/>
      <c r="K312" s="210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128</v>
      </c>
      <c r="AU312" s="219" t="s">
        <v>88</v>
      </c>
      <c r="AV312" s="15" t="s">
        <v>126</v>
      </c>
      <c r="AW312" s="15" t="s">
        <v>37</v>
      </c>
      <c r="AX312" s="15" t="s">
        <v>86</v>
      </c>
      <c r="AY312" s="219" t="s">
        <v>120</v>
      </c>
    </row>
    <row r="313" spans="1:65" s="2" customFormat="1" ht="21.75" customHeight="1">
      <c r="A313" s="35"/>
      <c r="B313" s="36"/>
      <c r="C313" s="174" t="s">
        <v>477</v>
      </c>
      <c r="D313" s="174" t="s">
        <v>122</v>
      </c>
      <c r="E313" s="175" t="s">
        <v>472</v>
      </c>
      <c r="F313" s="176" t="s">
        <v>473</v>
      </c>
      <c r="G313" s="177" t="s">
        <v>125</v>
      </c>
      <c r="H313" s="178">
        <v>464</v>
      </c>
      <c r="I313" s="179"/>
      <c r="J313" s="180">
        <f>ROUND(I313*H313,2)</f>
        <v>0</v>
      </c>
      <c r="K313" s="176" t="s">
        <v>136</v>
      </c>
      <c r="L313" s="40"/>
      <c r="M313" s="181" t="s">
        <v>28</v>
      </c>
      <c r="N313" s="182" t="s">
        <v>49</v>
      </c>
      <c r="O313" s="65"/>
      <c r="P313" s="183">
        <f>O313*H313</f>
        <v>0</v>
      </c>
      <c r="Q313" s="183">
        <v>0</v>
      </c>
      <c r="R313" s="183">
        <f>Q313*H313</f>
        <v>0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126</v>
      </c>
      <c r="AT313" s="185" t="s">
        <v>122</v>
      </c>
      <c r="AU313" s="185" t="s">
        <v>88</v>
      </c>
      <c r="AY313" s="18" t="s">
        <v>120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86</v>
      </c>
      <c r="BK313" s="186">
        <f>ROUND(I313*H313,2)</f>
        <v>0</v>
      </c>
      <c r="BL313" s="18" t="s">
        <v>126</v>
      </c>
      <c r="BM313" s="185" t="s">
        <v>478</v>
      </c>
    </row>
    <row r="314" spans="1:65" s="2" customFormat="1" ht="10.199999999999999">
      <c r="A314" s="35"/>
      <c r="B314" s="36"/>
      <c r="C314" s="37"/>
      <c r="D314" s="220" t="s">
        <v>138</v>
      </c>
      <c r="E314" s="37"/>
      <c r="F314" s="221" t="s">
        <v>475</v>
      </c>
      <c r="G314" s="37"/>
      <c r="H314" s="37"/>
      <c r="I314" s="222"/>
      <c r="J314" s="37"/>
      <c r="K314" s="37"/>
      <c r="L314" s="40"/>
      <c r="M314" s="223"/>
      <c r="N314" s="224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138</v>
      </c>
      <c r="AU314" s="18" t="s">
        <v>88</v>
      </c>
    </row>
    <row r="315" spans="1:65" s="13" customFormat="1" ht="10.199999999999999">
      <c r="B315" s="187"/>
      <c r="C315" s="188"/>
      <c r="D315" s="189" t="s">
        <v>128</v>
      </c>
      <c r="E315" s="190" t="s">
        <v>28</v>
      </c>
      <c r="F315" s="191" t="s">
        <v>408</v>
      </c>
      <c r="G315" s="188"/>
      <c r="H315" s="192">
        <v>464</v>
      </c>
      <c r="I315" s="193"/>
      <c r="J315" s="188"/>
      <c r="K315" s="188"/>
      <c r="L315" s="194"/>
      <c r="M315" s="195"/>
      <c r="N315" s="196"/>
      <c r="O315" s="196"/>
      <c r="P315" s="196"/>
      <c r="Q315" s="196"/>
      <c r="R315" s="196"/>
      <c r="S315" s="196"/>
      <c r="T315" s="197"/>
      <c r="AT315" s="198" t="s">
        <v>128</v>
      </c>
      <c r="AU315" s="198" t="s">
        <v>88</v>
      </c>
      <c r="AV315" s="13" t="s">
        <v>88</v>
      </c>
      <c r="AW315" s="13" t="s">
        <v>37</v>
      </c>
      <c r="AX315" s="13" t="s">
        <v>78</v>
      </c>
      <c r="AY315" s="198" t="s">
        <v>120</v>
      </c>
    </row>
    <row r="316" spans="1:65" s="14" customFormat="1" ht="10.199999999999999">
      <c r="B316" s="199"/>
      <c r="C316" s="200"/>
      <c r="D316" s="189" t="s">
        <v>128</v>
      </c>
      <c r="E316" s="201" t="s">
        <v>28</v>
      </c>
      <c r="F316" s="202" t="s">
        <v>462</v>
      </c>
      <c r="G316" s="200"/>
      <c r="H316" s="201" t="s">
        <v>28</v>
      </c>
      <c r="I316" s="203"/>
      <c r="J316" s="200"/>
      <c r="K316" s="200"/>
      <c r="L316" s="204"/>
      <c r="M316" s="205"/>
      <c r="N316" s="206"/>
      <c r="O316" s="206"/>
      <c r="P316" s="206"/>
      <c r="Q316" s="206"/>
      <c r="R316" s="206"/>
      <c r="S316" s="206"/>
      <c r="T316" s="207"/>
      <c r="AT316" s="208" t="s">
        <v>128</v>
      </c>
      <c r="AU316" s="208" t="s">
        <v>88</v>
      </c>
      <c r="AV316" s="14" t="s">
        <v>86</v>
      </c>
      <c r="AW316" s="14" t="s">
        <v>37</v>
      </c>
      <c r="AX316" s="14" t="s">
        <v>78</v>
      </c>
      <c r="AY316" s="208" t="s">
        <v>120</v>
      </c>
    </row>
    <row r="317" spans="1:65" s="15" customFormat="1" ht="10.199999999999999">
      <c r="B317" s="209"/>
      <c r="C317" s="210"/>
      <c r="D317" s="189" t="s">
        <v>128</v>
      </c>
      <c r="E317" s="211" t="s">
        <v>28</v>
      </c>
      <c r="F317" s="212" t="s">
        <v>131</v>
      </c>
      <c r="G317" s="210"/>
      <c r="H317" s="213">
        <v>464</v>
      </c>
      <c r="I317" s="214"/>
      <c r="J317" s="210"/>
      <c r="K317" s="210"/>
      <c r="L317" s="215"/>
      <c r="M317" s="216"/>
      <c r="N317" s="217"/>
      <c r="O317" s="217"/>
      <c r="P317" s="217"/>
      <c r="Q317" s="217"/>
      <c r="R317" s="217"/>
      <c r="S317" s="217"/>
      <c r="T317" s="218"/>
      <c r="AT317" s="219" t="s">
        <v>128</v>
      </c>
      <c r="AU317" s="219" t="s">
        <v>88</v>
      </c>
      <c r="AV317" s="15" t="s">
        <v>126</v>
      </c>
      <c r="AW317" s="15" t="s">
        <v>37</v>
      </c>
      <c r="AX317" s="15" t="s">
        <v>86</v>
      </c>
      <c r="AY317" s="219" t="s">
        <v>120</v>
      </c>
    </row>
    <row r="318" spans="1:65" s="2" customFormat="1" ht="21.75" customHeight="1">
      <c r="A318" s="35"/>
      <c r="B318" s="36"/>
      <c r="C318" s="174" t="s">
        <v>479</v>
      </c>
      <c r="D318" s="174" t="s">
        <v>122</v>
      </c>
      <c r="E318" s="175" t="s">
        <v>480</v>
      </c>
      <c r="F318" s="176" t="s">
        <v>481</v>
      </c>
      <c r="G318" s="177" t="s">
        <v>125</v>
      </c>
      <c r="H318" s="178">
        <v>18</v>
      </c>
      <c r="I318" s="179"/>
      <c r="J318" s="180">
        <f>ROUND(I318*H318,2)</f>
        <v>0</v>
      </c>
      <c r="K318" s="176" t="s">
        <v>136</v>
      </c>
      <c r="L318" s="40"/>
      <c r="M318" s="181" t="s">
        <v>28</v>
      </c>
      <c r="N318" s="182" t="s">
        <v>49</v>
      </c>
      <c r="O318" s="65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5" t="s">
        <v>126</v>
      </c>
      <c r="AT318" s="185" t="s">
        <v>122</v>
      </c>
      <c r="AU318" s="185" t="s">
        <v>88</v>
      </c>
      <c r="AY318" s="18" t="s">
        <v>120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8" t="s">
        <v>86</v>
      </c>
      <c r="BK318" s="186">
        <f>ROUND(I318*H318,2)</f>
        <v>0</v>
      </c>
      <c r="BL318" s="18" t="s">
        <v>126</v>
      </c>
      <c r="BM318" s="185" t="s">
        <v>482</v>
      </c>
    </row>
    <row r="319" spans="1:65" s="2" customFormat="1" ht="10.199999999999999">
      <c r="A319" s="35"/>
      <c r="B319" s="36"/>
      <c r="C319" s="37"/>
      <c r="D319" s="220" t="s">
        <v>138</v>
      </c>
      <c r="E319" s="37"/>
      <c r="F319" s="221" t="s">
        <v>483</v>
      </c>
      <c r="G319" s="37"/>
      <c r="H319" s="37"/>
      <c r="I319" s="222"/>
      <c r="J319" s="37"/>
      <c r="K319" s="37"/>
      <c r="L319" s="40"/>
      <c r="M319" s="223"/>
      <c r="N319" s="224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138</v>
      </c>
      <c r="AU319" s="18" t="s">
        <v>88</v>
      </c>
    </row>
    <row r="320" spans="1:65" s="13" customFormat="1" ht="10.199999999999999">
      <c r="B320" s="187"/>
      <c r="C320" s="188"/>
      <c r="D320" s="189" t="s">
        <v>128</v>
      </c>
      <c r="E320" s="190" t="s">
        <v>28</v>
      </c>
      <c r="F320" s="191" t="s">
        <v>352</v>
      </c>
      <c r="G320" s="188"/>
      <c r="H320" s="192">
        <v>18</v>
      </c>
      <c r="I320" s="193"/>
      <c r="J320" s="188"/>
      <c r="K320" s="188"/>
      <c r="L320" s="194"/>
      <c r="M320" s="195"/>
      <c r="N320" s="196"/>
      <c r="O320" s="196"/>
      <c r="P320" s="196"/>
      <c r="Q320" s="196"/>
      <c r="R320" s="196"/>
      <c r="S320" s="196"/>
      <c r="T320" s="197"/>
      <c r="AT320" s="198" t="s">
        <v>128</v>
      </c>
      <c r="AU320" s="198" t="s">
        <v>88</v>
      </c>
      <c r="AV320" s="13" t="s">
        <v>88</v>
      </c>
      <c r="AW320" s="13" t="s">
        <v>37</v>
      </c>
      <c r="AX320" s="13" t="s">
        <v>78</v>
      </c>
      <c r="AY320" s="198" t="s">
        <v>120</v>
      </c>
    </row>
    <row r="321" spans="1:65" s="14" customFormat="1" ht="10.199999999999999">
      <c r="B321" s="199"/>
      <c r="C321" s="200"/>
      <c r="D321" s="189" t="s">
        <v>128</v>
      </c>
      <c r="E321" s="201" t="s">
        <v>28</v>
      </c>
      <c r="F321" s="202" t="s">
        <v>484</v>
      </c>
      <c r="G321" s="200"/>
      <c r="H321" s="201" t="s">
        <v>28</v>
      </c>
      <c r="I321" s="203"/>
      <c r="J321" s="200"/>
      <c r="K321" s="200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128</v>
      </c>
      <c r="AU321" s="208" t="s">
        <v>88</v>
      </c>
      <c r="AV321" s="14" t="s">
        <v>86</v>
      </c>
      <c r="AW321" s="14" t="s">
        <v>37</v>
      </c>
      <c r="AX321" s="14" t="s">
        <v>78</v>
      </c>
      <c r="AY321" s="208" t="s">
        <v>120</v>
      </c>
    </row>
    <row r="322" spans="1:65" s="15" customFormat="1" ht="10.199999999999999">
      <c r="B322" s="209"/>
      <c r="C322" s="210"/>
      <c r="D322" s="189" t="s">
        <v>128</v>
      </c>
      <c r="E322" s="211" t="s">
        <v>28</v>
      </c>
      <c r="F322" s="212" t="s">
        <v>131</v>
      </c>
      <c r="G322" s="210"/>
      <c r="H322" s="213">
        <v>18</v>
      </c>
      <c r="I322" s="214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128</v>
      </c>
      <c r="AU322" s="219" t="s">
        <v>88</v>
      </c>
      <c r="AV322" s="15" t="s">
        <v>126</v>
      </c>
      <c r="AW322" s="15" t="s">
        <v>37</v>
      </c>
      <c r="AX322" s="15" t="s">
        <v>86</v>
      </c>
      <c r="AY322" s="219" t="s">
        <v>120</v>
      </c>
    </row>
    <row r="323" spans="1:65" s="2" customFormat="1" ht="24.15" customHeight="1">
      <c r="A323" s="35"/>
      <c r="B323" s="36"/>
      <c r="C323" s="174" t="s">
        <v>485</v>
      </c>
      <c r="D323" s="174" t="s">
        <v>122</v>
      </c>
      <c r="E323" s="175" t="s">
        <v>486</v>
      </c>
      <c r="F323" s="176" t="s">
        <v>487</v>
      </c>
      <c r="G323" s="177" t="s">
        <v>125</v>
      </c>
      <c r="H323" s="178">
        <v>1366</v>
      </c>
      <c r="I323" s="179"/>
      <c r="J323" s="180">
        <f>ROUND(I323*H323,2)</f>
        <v>0</v>
      </c>
      <c r="K323" s="176" t="s">
        <v>136</v>
      </c>
      <c r="L323" s="40"/>
      <c r="M323" s="181" t="s">
        <v>28</v>
      </c>
      <c r="N323" s="182" t="s">
        <v>49</v>
      </c>
      <c r="O323" s="65"/>
      <c r="P323" s="183">
        <f>O323*H323</f>
        <v>0</v>
      </c>
      <c r="Q323" s="183">
        <v>0</v>
      </c>
      <c r="R323" s="183">
        <f>Q323*H323</f>
        <v>0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126</v>
      </c>
      <c r="AT323" s="185" t="s">
        <v>122</v>
      </c>
      <c r="AU323" s="185" t="s">
        <v>88</v>
      </c>
      <c r="AY323" s="18" t="s">
        <v>120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86</v>
      </c>
      <c r="BK323" s="186">
        <f>ROUND(I323*H323,2)</f>
        <v>0</v>
      </c>
      <c r="BL323" s="18" t="s">
        <v>126</v>
      </c>
      <c r="BM323" s="185" t="s">
        <v>488</v>
      </c>
    </row>
    <row r="324" spans="1:65" s="2" customFormat="1" ht="10.199999999999999">
      <c r="A324" s="35"/>
      <c r="B324" s="36"/>
      <c r="C324" s="37"/>
      <c r="D324" s="220" t="s">
        <v>138</v>
      </c>
      <c r="E324" s="37"/>
      <c r="F324" s="221" t="s">
        <v>489</v>
      </c>
      <c r="G324" s="37"/>
      <c r="H324" s="37"/>
      <c r="I324" s="222"/>
      <c r="J324" s="37"/>
      <c r="K324" s="37"/>
      <c r="L324" s="40"/>
      <c r="M324" s="223"/>
      <c r="N324" s="224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138</v>
      </c>
      <c r="AU324" s="18" t="s">
        <v>88</v>
      </c>
    </row>
    <row r="325" spans="1:65" s="13" customFormat="1" ht="10.199999999999999">
      <c r="B325" s="187"/>
      <c r="C325" s="188"/>
      <c r="D325" s="189" t="s">
        <v>128</v>
      </c>
      <c r="E325" s="190" t="s">
        <v>28</v>
      </c>
      <c r="F325" s="191" t="s">
        <v>405</v>
      </c>
      <c r="G325" s="188"/>
      <c r="H325" s="192">
        <v>1366</v>
      </c>
      <c r="I325" s="193"/>
      <c r="J325" s="188"/>
      <c r="K325" s="188"/>
      <c r="L325" s="194"/>
      <c r="M325" s="195"/>
      <c r="N325" s="196"/>
      <c r="O325" s="196"/>
      <c r="P325" s="196"/>
      <c r="Q325" s="196"/>
      <c r="R325" s="196"/>
      <c r="S325" s="196"/>
      <c r="T325" s="197"/>
      <c r="AT325" s="198" t="s">
        <v>128</v>
      </c>
      <c r="AU325" s="198" t="s">
        <v>88</v>
      </c>
      <c r="AV325" s="13" t="s">
        <v>88</v>
      </c>
      <c r="AW325" s="13" t="s">
        <v>37</v>
      </c>
      <c r="AX325" s="13" t="s">
        <v>78</v>
      </c>
      <c r="AY325" s="198" t="s">
        <v>120</v>
      </c>
    </row>
    <row r="326" spans="1:65" s="14" customFormat="1" ht="10.199999999999999">
      <c r="B326" s="199"/>
      <c r="C326" s="200"/>
      <c r="D326" s="189" t="s">
        <v>128</v>
      </c>
      <c r="E326" s="201" t="s">
        <v>28</v>
      </c>
      <c r="F326" s="202" t="s">
        <v>130</v>
      </c>
      <c r="G326" s="200"/>
      <c r="H326" s="201" t="s">
        <v>28</v>
      </c>
      <c r="I326" s="203"/>
      <c r="J326" s="200"/>
      <c r="K326" s="200"/>
      <c r="L326" s="204"/>
      <c r="M326" s="205"/>
      <c r="N326" s="206"/>
      <c r="O326" s="206"/>
      <c r="P326" s="206"/>
      <c r="Q326" s="206"/>
      <c r="R326" s="206"/>
      <c r="S326" s="206"/>
      <c r="T326" s="207"/>
      <c r="AT326" s="208" t="s">
        <v>128</v>
      </c>
      <c r="AU326" s="208" t="s">
        <v>88</v>
      </c>
      <c r="AV326" s="14" t="s">
        <v>86</v>
      </c>
      <c r="AW326" s="14" t="s">
        <v>37</v>
      </c>
      <c r="AX326" s="14" t="s">
        <v>78</v>
      </c>
      <c r="AY326" s="208" t="s">
        <v>120</v>
      </c>
    </row>
    <row r="327" spans="1:65" s="15" customFormat="1" ht="10.199999999999999">
      <c r="B327" s="209"/>
      <c r="C327" s="210"/>
      <c r="D327" s="189" t="s">
        <v>128</v>
      </c>
      <c r="E327" s="211" t="s">
        <v>28</v>
      </c>
      <c r="F327" s="212" t="s">
        <v>131</v>
      </c>
      <c r="G327" s="210"/>
      <c r="H327" s="213">
        <v>1366</v>
      </c>
      <c r="I327" s="214"/>
      <c r="J327" s="210"/>
      <c r="K327" s="210"/>
      <c r="L327" s="215"/>
      <c r="M327" s="216"/>
      <c r="N327" s="217"/>
      <c r="O327" s="217"/>
      <c r="P327" s="217"/>
      <c r="Q327" s="217"/>
      <c r="R327" s="217"/>
      <c r="S327" s="217"/>
      <c r="T327" s="218"/>
      <c r="AT327" s="219" t="s">
        <v>128</v>
      </c>
      <c r="AU327" s="219" t="s">
        <v>88</v>
      </c>
      <c r="AV327" s="15" t="s">
        <v>126</v>
      </c>
      <c r="AW327" s="15" t="s">
        <v>37</v>
      </c>
      <c r="AX327" s="15" t="s">
        <v>86</v>
      </c>
      <c r="AY327" s="219" t="s">
        <v>120</v>
      </c>
    </row>
    <row r="328" spans="1:65" s="2" customFormat="1" ht="16.5" customHeight="1">
      <c r="A328" s="35"/>
      <c r="B328" s="36"/>
      <c r="C328" s="174" t="s">
        <v>490</v>
      </c>
      <c r="D328" s="174" t="s">
        <v>122</v>
      </c>
      <c r="E328" s="175" t="s">
        <v>491</v>
      </c>
      <c r="F328" s="176" t="s">
        <v>492</v>
      </c>
      <c r="G328" s="177" t="s">
        <v>125</v>
      </c>
      <c r="H328" s="178">
        <v>1366</v>
      </c>
      <c r="I328" s="179"/>
      <c r="J328" s="180">
        <f>ROUND(I328*H328,2)</f>
        <v>0</v>
      </c>
      <c r="K328" s="176" t="s">
        <v>28</v>
      </c>
      <c r="L328" s="40"/>
      <c r="M328" s="181" t="s">
        <v>28</v>
      </c>
      <c r="N328" s="182" t="s">
        <v>49</v>
      </c>
      <c r="O328" s="65"/>
      <c r="P328" s="183">
        <f>O328*H328</f>
        <v>0</v>
      </c>
      <c r="Q328" s="183">
        <v>0</v>
      </c>
      <c r="R328" s="183">
        <f>Q328*H328</f>
        <v>0</v>
      </c>
      <c r="S328" s="183">
        <v>0</v>
      </c>
      <c r="T328" s="18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5" t="s">
        <v>126</v>
      </c>
      <c r="AT328" s="185" t="s">
        <v>122</v>
      </c>
      <c r="AU328" s="185" t="s">
        <v>88</v>
      </c>
      <c r="AY328" s="18" t="s">
        <v>120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18" t="s">
        <v>86</v>
      </c>
      <c r="BK328" s="186">
        <f>ROUND(I328*H328,2)</f>
        <v>0</v>
      </c>
      <c r="BL328" s="18" t="s">
        <v>126</v>
      </c>
      <c r="BM328" s="185" t="s">
        <v>493</v>
      </c>
    </row>
    <row r="329" spans="1:65" s="13" customFormat="1" ht="10.199999999999999">
      <c r="B329" s="187"/>
      <c r="C329" s="188"/>
      <c r="D329" s="189" t="s">
        <v>128</v>
      </c>
      <c r="E329" s="190" t="s">
        <v>28</v>
      </c>
      <c r="F329" s="191" t="s">
        <v>405</v>
      </c>
      <c r="G329" s="188"/>
      <c r="H329" s="192">
        <v>1366</v>
      </c>
      <c r="I329" s="193"/>
      <c r="J329" s="188"/>
      <c r="K329" s="188"/>
      <c r="L329" s="194"/>
      <c r="M329" s="195"/>
      <c r="N329" s="196"/>
      <c r="O329" s="196"/>
      <c r="P329" s="196"/>
      <c r="Q329" s="196"/>
      <c r="R329" s="196"/>
      <c r="S329" s="196"/>
      <c r="T329" s="197"/>
      <c r="AT329" s="198" t="s">
        <v>128</v>
      </c>
      <c r="AU329" s="198" t="s">
        <v>88</v>
      </c>
      <c r="AV329" s="13" t="s">
        <v>88</v>
      </c>
      <c r="AW329" s="13" t="s">
        <v>37</v>
      </c>
      <c r="AX329" s="13" t="s">
        <v>78</v>
      </c>
      <c r="AY329" s="198" t="s">
        <v>120</v>
      </c>
    </row>
    <row r="330" spans="1:65" s="14" customFormat="1" ht="10.199999999999999">
      <c r="B330" s="199"/>
      <c r="C330" s="200"/>
      <c r="D330" s="189" t="s">
        <v>128</v>
      </c>
      <c r="E330" s="201" t="s">
        <v>28</v>
      </c>
      <c r="F330" s="202" t="s">
        <v>130</v>
      </c>
      <c r="G330" s="200"/>
      <c r="H330" s="201" t="s">
        <v>28</v>
      </c>
      <c r="I330" s="203"/>
      <c r="J330" s="200"/>
      <c r="K330" s="200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128</v>
      </c>
      <c r="AU330" s="208" t="s">
        <v>88</v>
      </c>
      <c r="AV330" s="14" t="s">
        <v>86</v>
      </c>
      <c r="AW330" s="14" t="s">
        <v>37</v>
      </c>
      <c r="AX330" s="14" t="s">
        <v>78</v>
      </c>
      <c r="AY330" s="208" t="s">
        <v>120</v>
      </c>
    </row>
    <row r="331" spans="1:65" s="15" customFormat="1" ht="10.199999999999999">
      <c r="B331" s="209"/>
      <c r="C331" s="210"/>
      <c r="D331" s="189" t="s">
        <v>128</v>
      </c>
      <c r="E331" s="211" t="s">
        <v>28</v>
      </c>
      <c r="F331" s="212" t="s">
        <v>131</v>
      </c>
      <c r="G331" s="210"/>
      <c r="H331" s="213">
        <v>1366</v>
      </c>
      <c r="I331" s="214"/>
      <c r="J331" s="210"/>
      <c r="K331" s="210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128</v>
      </c>
      <c r="AU331" s="219" t="s">
        <v>88</v>
      </c>
      <c r="AV331" s="15" t="s">
        <v>126</v>
      </c>
      <c r="AW331" s="15" t="s">
        <v>37</v>
      </c>
      <c r="AX331" s="15" t="s">
        <v>86</v>
      </c>
      <c r="AY331" s="219" t="s">
        <v>120</v>
      </c>
    </row>
    <row r="332" spans="1:65" s="2" customFormat="1" ht="24.15" customHeight="1">
      <c r="A332" s="35"/>
      <c r="B332" s="36"/>
      <c r="C332" s="174" t="s">
        <v>494</v>
      </c>
      <c r="D332" s="174" t="s">
        <v>122</v>
      </c>
      <c r="E332" s="175" t="s">
        <v>495</v>
      </c>
      <c r="F332" s="176" t="s">
        <v>496</v>
      </c>
      <c r="G332" s="177" t="s">
        <v>125</v>
      </c>
      <c r="H332" s="178">
        <v>1366</v>
      </c>
      <c r="I332" s="179"/>
      <c r="J332" s="180">
        <f>ROUND(I332*H332,2)</f>
        <v>0</v>
      </c>
      <c r="K332" s="176" t="s">
        <v>136</v>
      </c>
      <c r="L332" s="40"/>
      <c r="M332" s="181" t="s">
        <v>28</v>
      </c>
      <c r="N332" s="182" t="s">
        <v>49</v>
      </c>
      <c r="O332" s="65"/>
      <c r="P332" s="183">
        <f>O332*H332</f>
        <v>0</v>
      </c>
      <c r="Q332" s="183">
        <v>0</v>
      </c>
      <c r="R332" s="183">
        <f>Q332*H332</f>
        <v>0</v>
      </c>
      <c r="S332" s="183">
        <v>0</v>
      </c>
      <c r="T332" s="18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5" t="s">
        <v>126</v>
      </c>
      <c r="AT332" s="185" t="s">
        <v>122</v>
      </c>
      <c r="AU332" s="185" t="s">
        <v>88</v>
      </c>
      <c r="AY332" s="18" t="s">
        <v>120</v>
      </c>
      <c r="BE332" s="186">
        <f>IF(N332="základní",J332,0)</f>
        <v>0</v>
      </c>
      <c r="BF332" s="186">
        <f>IF(N332="snížená",J332,0)</f>
        <v>0</v>
      </c>
      <c r="BG332" s="186">
        <f>IF(N332="zákl. přenesená",J332,0)</f>
        <v>0</v>
      </c>
      <c r="BH332" s="186">
        <f>IF(N332="sníž. přenesená",J332,0)</f>
        <v>0</v>
      </c>
      <c r="BI332" s="186">
        <f>IF(N332="nulová",J332,0)</f>
        <v>0</v>
      </c>
      <c r="BJ332" s="18" t="s">
        <v>86</v>
      </c>
      <c r="BK332" s="186">
        <f>ROUND(I332*H332,2)</f>
        <v>0</v>
      </c>
      <c r="BL332" s="18" t="s">
        <v>126</v>
      </c>
      <c r="BM332" s="185" t="s">
        <v>497</v>
      </c>
    </row>
    <row r="333" spans="1:65" s="2" customFormat="1" ht="10.199999999999999">
      <c r="A333" s="35"/>
      <c r="B333" s="36"/>
      <c r="C333" s="37"/>
      <c r="D333" s="220" t="s">
        <v>138</v>
      </c>
      <c r="E333" s="37"/>
      <c r="F333" s="221" t="s">
        <v>498</v>
      </c>
      <c r="G333" s="37"/>
      <c r="H333" s="37"/>
      <c r="I333" s="222"/>
      <c r="J333" s="37"/>
      <c r="K333" s="37"/>
      <c r="L333" s="40"/>
      <c r="M333" s="223"/>
      <c r="N333" s="224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138</v>
      </c>
      <c r="AU333" s="18" t="s">
        <v>88</v>
      </c>
    </row>
    <row r="334" spans="1:65" s="13" customFormat="1" ht="10.199999999999999">
      <c r="B334" s="187"/>
      <c r="C334" s="188"/>
      <c r="D334" s="189" t="s">
        <v>128</v>
      </c>
      <c r="E334" s="190" t="s">
        <v>28</v>
      </c>
      <c r="F334" s="191" t="s">
        <v>405</v>
      </c>
      <c r="G334" s="188"/>
      <c r="H334" s="192">
        <v>1366</v>
      </c>
      <c r="I334" s="193"/>
      <c r="J334" s="188"/>
      <c r="K334" s="188"/>
      <c r="L334" s="194"/>
      <c r="M334" s="195"/>
      <c r="N334" s="196"/>
      <c r="O334" s="196"/>
      <c r="P334" s="196"/>
      <c r="Q334" s="196"/>
      <c r="R334" s="196"/>
      <c r="S334" s="196"/>
      <c r="T334" s="197"/>
      <c r="AT334" s="198" t="s">
        <v>128</v>
      </c>
      <c r="AU334" s="198" t="s">
        <v>88</v>
      </c>
      <c r="AV334" s="13" t="s">
        <v>88</v>
      </c>
      <c r="AW334" s="13" t="s">
        <v>37</v>
      </c>
      <c r="AX334" s="13" t="s">
        <v>78</v>
      </c>
      <c r="AY334" s="198" t="s">
        <v>120</v>
      </c>
    </row>
    <row r="335" spans="1:65" s="14" customFormat="1" ht="10.199999999999999">
      <c r="B335" s="199"/>
      <c r="C335" s="200"/>
      <c r="D335" s="189" t="s">
        <v>128</v>
      </c>
      <c r="E335" s="201" t="s">
        <v>28</v>
      </c>
      <c r="F335" s="202" t="s">
        <v>499</v>
      </c>
      <c r="G335" s="200"/>
      <c r="H335" s="201" t="s">
        <v>28</v>
      </c>
      <c r="I335" s="203"/>
      <c r="J335" s="200"/>
      <c r="K335" s="200"/>
      <c r="L335" s="204"/>
      <c r="M335" s="205"/>
      <c r="N335" s="206"/>
      <c r="O335" s="206"/>
      <c r="P335" s="206"/>
      <c r="Q335" s="206"/>
      <c r="R335" s="206"/>
      <c r="S335" s="206"/>
      <c r="T335" s="207"/>
      <c r="AT335" s="208" t="s">
        <v>128</v>
      </c>
      <c r="AU335" s="208" t="s">
        <v>88</v>
      </c>
      <c r="AV335" s="14" t="s">
        <v>86</v>
      </c>
      <c r="AW335" s="14" t="s">
        <v>37</v>
      </c>
      <c r="AX335" s="14" t="s">
        <v>78</v>
      </c>
      <c r="AY335" s="208" t="s">
        <v>120</v>
      </c>
    </row>
    <row r="336" spans="1:65" s="15" customFormat="1" ht="10.199999999999999">
      <c r="B336" s="209"/>
      <c r="C336" s="210"/>
      <c r="D336" s="189" t="s">
        <v>128</v>
      </c>
      <c r="E336" s="211" t="s">
        <v>28</v>
      </c>
      <c r="F336" s="212" t="s">
        <v>131</v>
      </c>
      <c r="G336" s="210"/>
      <c r="H336" s="213">
        <v>1366</v>
      </c>
      <c r="I336" s="214"/>
      <c r="J336" s="210"/>
      <c r="K336" s="210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128</v>
      </c>
      <c r="AU336" s="219" t="s">
        <v>88</v>
      </c>
      <c r="AV336" s="15" t="s">
        <v>126</v>
      </c>
      <c r="AW336" s="15" t="s">
        <v>37</v>
      </c>
      <c r="AX336" s="15" t="s">
        <v>86</v>
      </c>
      <c r="AY336" s="219" t="s">
        <v>120</v>
      </c>
    </row>
    <row r="337" spans="1:65" s="2" customFormat="1" ht="33" customHeight="1">
      <c r="A337" s="35"/>
      <c r="B337" s="36"/>
      <c r="C337" s="174" t="s">
        <v>500</v>
      </c>
      <c r="D337" s="174" t="s">
        <v>122</v>
      </c>
      <c r="E337" s="175" t="s">
        <v>501</v>
      </c>
      <c r="F337" s="176" t="s">
        <v>502</v>
      </c>
      <c r="G337" s="177" t="s">
        <v>125</v>
      </c>
      <c r="H337" s="178">
        <v>18</v>
      </c>
      <c r="I337" s="179"/>
      <c r="J337" s="180">
        <f>ROUND(I337*H337,2)</f>
        <v>0</v>
      </c>
      <c r="K337" s="176" t="s">
        <v>136</v>
      </c>
      <c r="L337" s="40"/>
      <c r="M337" s="181" t="s">
        <v>28</v>
      </c>
      <c r="N337" s="182" t="s">
        <v>49</v>
      </c>
      <c r="O337" s="65"/>
      <c r="P337" s="183">
        <f>O337*H337</f>
        <v>0</v>
      </c>
      <c r="Q337" s="183">
        <v>0.1837</v>
      </c>
      <c r="R337" s="183">
        <f>Q337*H337</f>
        <v>3.3066</v>
      </c>
      <c r="S337" s="183">
        <v>0</v>
      </c>
      <c r="T337" s="18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5" t="s">
        <v>126</v>
      </c>
      <c r="AT337" s="185" t="s">
        <v>122</v>
      </c>
      <c r="AU337" s="185" t="s">
        <v>88</v>
      </c>
      <c r="AY337" s="18" t="s">
        <v>120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8" t="s">
        <v>86</v>
      </c>
      <c r="BK337" s="186">
        <f>ROUND(I337*H337,2)</f>
        <v>0</v>
      </c>
      <c r="BL337" s="18" t="s">
        <v>126</v>
      </c>
      <c r="BM337" s="185" t="s">
        <v>503</v>
      </c>
    </row>
    <row r="338" spans="1:65" s="2" customFormat="1" ht="10.199999999999999">
      <c r="A338" s="35"/>
      <c r="B338" s="36"/>
      <c r="C338" s="37"/>
      <c r="D338" s="220" t="s">
        <v>138</v>
      </c>
      <c r="E338" s="37"/>
      <c r="F338" s="221" t="s">
        <v>504</v>
      </c>
      <c r="G338" s="37"/>
      <c r="H338" s="37"/>
      <c r="I338" s="222"/>
      <c r="J338" s="37"/>
      <c r="K338" s="37"/>
      <c r="L338" s="40"/>
      <c r="M338" s="223"/>
      <c r="N338" s="224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138</v>
      </c>
      <c r="AU338" s="18" t="s">
        <v>88</v>
      </c>
    </row>
    <row r="339" spans="1:65" s="13" customFormat="1" ht="10.199999999999999">
      <c r="B339" s="187"/>
      <c r="C339" s="188"/>
      <c r="D339" s="189" t="s">
        <v>128</v>
      </c>
      <c r="E339" s="190" t="s">
        <v>28</v>
      </c>
      <c r="F339" s="191" t="s">
        <v>352</v>
      </c>
      <c r="G339" s="188"/>
      <c r="H339" s="192">
        <v>18</v>
      </c>
      <c r="I339" s="193"/>
      <c r="J339" s="188"/>
      <c r="K339" s="188"/>
      <c r="L339" s="194"/>
      <c r="M339" s="195"/>
      <c r="N339" s="196"/>
      <c r="O339" s="196"/>
      <c r="P339" s="196"/>
      <c r="Q339" s="196"/>
      <c r="R339" s="196"/>
      <c r="S339" s="196"/>
      <c r="T339" s="197"/>
      <c r="AT339" s="198" t="s">
        <v>128</v>
      </c>
      <c r="AU339" s="198" t="s">
        <v>88</v>
      </c>
      <c r="AV339" s="13" t="s">
        <v>88</v>
      </c>
      <c r="AW339" s="13" t="s">
        <v>37</v>
      </c>
      <c r="AX339" s="13" t="s">
        <v>78</v>
      </c>
      <c r="AY339" s="198" t="s">
        <v>120</v>
      </c>
    </row>
    <row r="340" spans="1:65" s="14" customFormat="1" ht="10.199999999999999">
      <c r="B340" s="199"/>
      <c r="C340" s="200"/>
      <c r="D340" s="189" t="s">
        <v>128</v>
      </c>
      <c r="E340" s="201" t="s">
        <v>28</v>
      </c>
      <c r="F340" s="202" t="s">
        <v>453</v>
      </c>
      <c r="G340" s="200"/>
      <c r="H340" s="201" t="s">
        <v>28</v>
      </c>
      <c r="I340" s="203"/>
      <c r="J340" s="200"/>
      <c r="K340" s="200"/>
      <c r="L340" s="204"/>
      <c r="M340" s="205"/>
      <c r="N340" s="206"/>
      <c r="O340" s="206"/>
      <c r="P340" s="206"/>
      <c r="Q340" s="206"/>
      <c r="R340" s="206"/>
      <c r="S340" s="206"/>
      <c r="T340" s="207"/>
      <c r="AT340" s="208" t="s">
        <v>128</v>
      </c>
      <c r="AU340" s="208" t="s">
        <v>88</v>
      </c>
      <c r="AV340" s="14" t="s">
        <v>86</v>
      </c>
      <c r="AW340" s="14" t="s">
        <v>37</v>
      </c>
      <c r="AX340" s="14" t="s">
        <v>78</v>
      </c>
      <c r="AY340" s="208" t="s">
        <v>120</v>
      </c>
    </row>
    <row r="341" spans="1:65" s="15" customFormat="1" ht="10.199999999999999">
      <c r="B341" s="209"/>
      <c r="C341" s="210"/>
      <c r="D341" s="189" t="s">
        <v>128</v>
      </c>
      <c r="E341" s="211" t="s">
        <v>28</v>
      </c>
      <c r="F341" s="212" t="s">
        <v>131</v>
      </c>
      <c r="G341" s="210"/>
      <c r="H341" s="213">
        <v>18</v>
      </c>
      <c r="I341" s="214"/>
      <c r="J341" s="210"/>
      <c r="K341" s="210"/>
      <c r="L341" s="215"/>
      <c r="M341" s="216"/>
      <c r="N341" s="217"/>
      <c r="O341" s="217"/>
      <c r="P341" s="217"/>
      <c r="Q341" s="217"/>
      <c r="R341" s="217"/>
      <c r="S341" s="217"/>
      <c r="T341" s="218"/>
      <c r="AT341" s="219" t="s">
        <v>128</v>
      </c>
      <c r="AU341" s="219" t="s">
        <v>88</v>
      </c>
      <c r="AV341" s="15" t="s">
        <v>126</v>
      </c>
      <c r="AW341" s="15" t="s">
        <v>37</v>
      </c>
      <c r="AX341" s="15" t="s">
        <v>86</v>
      </c>
      <c r="AY341" s="219" t="s">
        <v>120</v>
      </c>
    </row>
    <row r="342" spans="1:65" s="2" customFormat="1" ht="16.5" customHeight="1">
      <c r="A342" s="35"/>
      <c r="B342" s="36"/>
      <c r="C342" s="225" t="s">
        <v>505</v>
      </c>
      <c r="D342" s="225" t="s">
        <v>213</v>
      </c>
      <c r="E342" s="226" t="s">
        <v>506</v>
      </c>
      <c r="F342" s="227" t="s">
        <v>507</v>
      </c>
      <c r="G342" s="228" t="s">
        <v>125</v>
      </c>
      <c r="H342" s="229">
        <v>18.36</v>
      </c>
      <c r="I342" s="230"/>
      <c r="J342" s="231">
        <f>ROUND(I342*H342,2)</f>
        <v>0</v>
      </c>
      <c r="K342" s="227" t="s">
        <v>136</v>
      </c>
      <c r="L342" s="232"/>
      <c r="M342" s="233" t="s">
        <v>28</v>
      </c>
      <c r="N342" s="234" t="s">
        <v>49</v>
      </c>
      <c r="O342" s="65"/>
      <c r="P342" s="183">
        <f>O342*H342</f>
        <v>0</v>
      </c>
      <c r="Q342" s="183">
        <v>0.22800000000000001</v>
      </c>
      <c r="R342" s="183">
        <f>Q342*H342</f>
        <v>4.1860799999999996</v>
      </c>
      <c r="S342" s="183">
        <v>0</v>
      </c>
      <c r="T342" s="184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5" t="s">
        <v>150</v>
      </c>
      <c r="AT342" s="185" t="s">
        <v>213</v>
      </c>
      <c r="AU342" s="185" t="s">
        <v>88</v>
      </c>
      <c r="AY342" s="18" t="s">
        <v>120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18" t="s">
        <v>86</v>
      </c>
      <c r="BK342" s="186">
        <f>ROUND(I342*H342,2)</f>
        <v>0</v>
      </c>
      <c r="BL342" s="18" t="s">
        <v>126</v>
      </c>
      <c r="BM342" s="185" t="s">
        <v>508</v>
      </c>
    </row>
    <row r="343" spans="1:65" s="13" customFormat="1" ht="10.199999999999999">
      <c r="B343" s="187"/>
      <c r="C343" s="188"/>
      <c r="D343" s="189" t="s">
        <v>128</v>
      </c>
      <c r="E343" s="188"/>
      <c r="F343" s="191" t="s">
        <v>509</v>
      </c>
      <c r="G343" s="188"/>
      <c r="H343" s="192">
        <v>18.36</v>
      </c>
      <c r="I343" s="193"/>
      <c r="J343" s="188"/>
      <c r="K343" s="188"/>
      <c r="L343" s="194"/>
      <c r="M343" s="195"/>
      <c r="N343" s="196"/>
      <c r="O343" s="196"/>
      <c r="P343" s="196"/>
      <c r="Q343" s="196"/>
      <c r="R343" s="196"/>
      <c r="S343" s="196"/>
      <c r="T343" s="197"/>
      <c r="AT343" s="198" t="s">
        <v>128</v>
      </c>
      <c r="AU343" s="198" t="s">
        <v>88</v>
      </c>
      <c r="AV343" s="13" t="s">
        <v>88</v>
      </c>
      <c r="AW343" s="13" t="s">
        <v>4</v>
      </c>
      <c r="AX343" s="13" t="s">
        <v>86</v>
      </c>
      <c r="AY343" s="198" t="s">
        <v>120</v>
      </c>
    </row>
    <row r="344" spans="1:65" s="2" customFormat="1" ht="44.25" customHeight="1">
      <c r="A344" s="35"/>
      <c r="B344" s="36"/>
      <c r="C344" s="174" t="s">
        <v>510</v>
      </c>
      <c r="D344" s="174" t="s">
        <v>122</v>
      </c>
      <c r="E344" s="175" t="s">
        <v>511</v>
      </c>
      <c r="F344" s="176" t="s">
        <v>512</v>
      </c>
      <c r="G344" s="177" t="s">
        <v>125</v>
      </c>
      <c r="H344" s="178">
        <v>77</v>
      </c>
      <c r="I344" s="179"/>
      <c r="J344" s="180">
        <f>ROUND(I344*H344,2)</f>
        <v>0</v>
      </c>
      <c r="K344" s="176" t="s">
        <v>136</v>
      </c>
      <c r="L344" s="40"/>
      <c r="M344" s="181" t="s">
        <v>28</v>
      </c>
      <c r="N344" s="182" t="s">
        <v>49</v>
      </c>
      <c r="O344" s="65"/>
      <c r="P344" s="183">
        <f>O344*H344</f>
        <v>0</v>
      </c>
      <c r="Q344" s="183">
        <v>8.9219999999999994E-2</v>
      </c>
      <c r="R344" s="183">
        <f>Q344*H344</f>
        <v>6.8699399999999997</v>
      </c>
      <c r="S344" s="183">
        <v>0</v>
      </c>
      <c r="T344" s="18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5" t="s">
        <v>126</v>
      </c>
      <c r="AT344" s="185" t="s">
        <v>122</v>
      </c>
      <c r="AU344" s="185" t="s">
        <v>88</v>
      </c>
      <c r="AY344" s="18" t="s">
        <v>120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18" t="s">
        <v>86</v>
      </c>
      <c r="BK344" s="186">
        <f>ROUND(I344*H344,2)</f>
        <v>0</v>
      </c>
      <c r="BL344" s="18" t="s">
        <v>126</v>
      </c>
      <c r="BM344" s="185" t="s">
        <v>513</v>
      </c>
    </row>
    <row r="345" spans="1:65" s="2" customFormat="1" ht="10.199999999999999">
      <c r="A345" s="35"/>
      <c r="B345" s="36"/>
      <c r="C345" s="37"/>
      <c r="D345" s="220" t="s">
        <v>138</v>
      </c>
      <c r="E345" s="37"/>
      <c r="F345" s="221" t="s">
        <v>514</v>
      </c>
      <c r="G345" s="37"/>
      <c r="H345" s="37"/>
      <c r="I345" s="222"/>
      <c r="J345" s="37"/>
      <c r="K345" s="37"/>
      <c r="L345" s="40"/>
      <c r="M345" s="223"/>
      <c r="N345" s="224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138</v>
      </c>
      <c r="AU345" s="18" t="s">
        <v>88</v>
      </c>
    </row>
    <row r="346" spans="1:65" s="13" customFormat="1" ht="10.199999999999999">
      <c r="B346" s="187"/>
      <c r="C346" s="188"/>
      <c r="D346" s="189" t="s">
        <v>128</v>
      </c>
      <c r="E346" s="190" t="s">
        <v>28</v>
      </c>
      <c r="F346" s="191" t="s">
        <v>407</v>
      </c>
      <c r="G346" s="188"/>
      <c r="H346" s="192">
        <v>77</v>
      </c>
      <c r="I346" s="193"/>
      <c r="J346" s="188"/>
      <c r="K346" s="188"/>
      <c r="L346" s="194"/>
      <c r="M346" s="195"/>
      <c r="N346" s="196"/>
      <c r="O346" s="196"/>
      <c r="P346" s="196"/>
      <c r="Q346" s="196"/>
      <c r="R346" s="196"/>
      <c r="S346" s="196"/>
      <c r="T346" s="197"/>
      <c r="AT346" s="198" t="s">
        <v>128</v>
      </c>
      <c r="AU346" s="198" t="s">
        <v>88</v>
      </c>
      <c r="AV346" s="13" t="s">
        <v>88</v>
      </c>
      <c r="AW346" s="13" t="s">
        <v>37</v>
      </c>
      <c r="AX346" s="13" t="s">
        <v>78</v>
      </c>
      <c r="AY346" s="198" t="s">
        <v>120</v>
      </c>
    </row>
    <row r="347" spans="1:65" s="14" customFormat="1" ht="10.199999999999999">
      <c r="B347" s="199"/>
      <c r="C347" s="200"/>
      <c r="D347" s="189" t="s">
        <v>128</v>
      </c>
      <c r="E347" s="201" t="s">
        <v>28</v>
      </c>
      <c r="F347" s="202" t="s">
        <v>248</v>
      </c>
      <c r="G347" s="200"/>
      <c r="H347" s="201" t="s">
        <v>28</v>
      </c>
      <c r="I347" s="203"/>
      <c r="J347" s="200"/>
      <c r="K347" s="200"/>
      <c r="L347" s="204"/>
      <c r="M347" s="205"/>
      <c r="N347" s="206"/>
      <c r="O347" s="206"/>
      <c r="P347" s="206"/>
      <c r="Q347" s="206"/>
      <c r="R347" s="206"/>
      <c r="S347" s="206"/>
      <c r="T347" s="207"/>
      <c r="AT347" s="208" t="s">
        <v>128</v>
      </c>
      <c r="AU347" s="208" t="s">
        <v>88</v>
      </c>
      <c r="AV347" s="14" t="s">
        <v>86</v>
      </c>
      <c r="AW347" s="14" t="s">
        <v>37</v>
      </c>
      <c r="AX347" s="14" t="s">
        <v>78</v>
      </c>
      <c r="AY347" s="208" t="s">
        <v>120</v>
      </c>
    </row>
    <row r="348" spans="1:65" s="15" customFormat="1" ht="10.199999999999999">
      <c r="B348" s="209"/>
      <c r="C348" s="210"/>
      <c r="D348" s="189" t="s">
        <v>128</v>
      </c>
      <c r="E348" s="211" t="s">
        <v>28</v>
      </c>
      <c r="F348" s="212" t="s">
        <v>131</v>
      </c>
      <c r="G348" s="210"/>
      <c r="H348" s="213">
        <v>77</v>
      </c>
      <c r="I348" s="214"/>
      <c r="J348" s="210"/>
      <c r="K348" s="210"/>
      <c r="L348" s="215"/>
      <c r="M348" s="216"/>
      <c r="N348" s="217"/>
      <c r="O348" s="217"/>
      <c r="P348" s="217"/>
      <c r="Q348" s="217"/>
      <c r="R348" s="217"/>
      <c r="S348" s="217"/>
      <c r="T348" s="218"/>
      <c r="AT348" s="219" t="s">
        <v>128</v>
      </c>
      <c r="AU348" s="219" t="s">
        <v>88</v>
      </c>
      <c r="AV348" s="15" t="s">
        <v>126</v>
      </c>
      <c r="AW348" s="15" t="s">
        <v>37</v>
      </c>
      <c r="AX348" s="15" t="s">
        <v>86</v>
      </c>
      <c r="AY348" s="219" t="s">
        <v>120</v>
      </c>
    </row>
    <row r="349" spans="1:65" s="2" customFormat="1" ht="16.5" customHeight="1">
      <c r="A349" s="35"/>
      <c r="B349" s="36"/>
      <c r="C349" s="225" t="s">
        <v>515</v>
      </c>
      <c r="D349" s="225" t="s">
        <v>213</v>
      </c>
      <c r="E349" s="226" t="s">
        <v>516</v>
      </c>
      <c r="F349" s="227" t="s">
        <v>517</v>
      </c>
      <c r="G349" s="228" t="s">
        <v>125</v>
      </c>
      <c r="H349" s="229">
        <v>79.31</v>
      </c>
      <c r="I349" s="230"/>
      <c r="J349" s="231">
        <f>ROUND(I349*H349,2)</f>
        <v>0</v>
      </c>
      <c r="K349" s="227" t="s">
        <v>136</v>
      </c>
      <c r="L349" s="232"/>
      <c r="M349" s="233" t="s">
        <v>28</v>
      </c>
      <c r="N349" s="234" t="s">
        <v>49</v>
      </c>
      <c r="O349" s="65"/>
      <c r="P349" s="183">
        <f>O349*H349</f>
        <v>0</v>
      </c>
      <c r="Q349" s="183">
        <v>0.113</v>
      </c>
      <c r="R349" s="183">
        <f>Q349*H349</f>
        <v>8.9620300000000004</v>
      </c>
      <c r="S349" s="183">
        <v>0</v>
      </c>
      <c r="T349" s="18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5" t="s">
        <v>150</v>
      </c>
      <c r="AT349" s="185" t="s">
        <v>213</v>
      </c>
      <c r="AU349" s="185" t="s">
        <v>88</v>
      </c>
      <c r="AY349" s="18" t="s">
        <v>120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8" t="s">
        <v>86</v>
      </c>
      <c r="BK349" s="186">
        <f>ROUND(I349*H349,2)</f>
        <v>0</v>
      </c>
      <c r="BL349" s="18" t="s">
        <v>126</v>
      </c>
      <c r="BM349" s="185" t="s">
        <v>518</v>
      </c>
    </row>
    <row r="350" spans="1:65" s="13" customFormat="1" ht="10.199999999999999">
      <c r="B350" s="187"/>
      <c r="C350" s="188"/>
      <c r="D350" s="189" t="s">
        <v>128</v>
      </c>
      <c r="E350" s="188"/>
      <c r="F350" s="191" t="s">
        <v>519</v>
      </c>
      <c r="G350" s="188"/>
      <c r="H350" s="192">
        <v>79.31</v>
      </c>
      <c r="I350" s="193"/>
      <c r="J350" s="188"/>
      <c r="K350" s="188"/>
      <c r="L350" s="194"/>
      <c r="M350" s="195"/>
      <c r="N350" s="196"/>
      <c r="O350" s="196"/>
      <c r="P350" s="196"/>
      <c r="Q350" s="196"/>
      <c r="R350" s="196"/>
      <c r="S350" s="196"/>
      <c r="T350" s="197"/>
      <c r="AT350" s="198" t="s">
        <v>128</v>
      </c>
      <c r="AU350" s="198" t="s">
        <v>88</v>
      </c>
      <c r="AV350" s="13" t="s">
        <v>88</v>
      </c>
      <c r="AW350" s="13" t="s">
        <v>4</v>
      </c>
      <c r="AX350" s="13" t="s">
        <v>86</v>
      </c>
      <c r="AY350" s="198" t="s">
        <v>120</v>
      </c>
    </row>
    <row r="351" spans="1:65" s="2" customFormat="1" ht="37.799999999999997" customHeight="1">
      <c r="A351" s="35"/>
      <c r="B351" s="36"/>
      <c r="C351" s="174" t="s">
        <v>520</v>
      </c>
      <c r="D351" s="174" t="s">
        <v>122</v>
      </c>
      <c r="E351" s="175" t="s">
        <v>521</v>
      </c>
      <c r="F351" s="176" t="s">
        <v>522</v>
      </c>
      <c r="G351" s="177" t="s">
        <v>125</v>
      </c>
      <c r="H351" s="178">
        <v>14</v>
      </c>
      <c r="I351" s="179"/>
      <c r="J351" s="180">
        <f>ROUND(I351*H351,2)</f>
        <v>0</v>
      </c>
      <c r="K351" s="176" t="s">
        <v>136</v>
      </c>
      <c r="L351" s="40"/>
      <c r="M351" s="181" t="s">
        <v>28</v>
      </c>
      <c r="N351" s="182" t="s">
        <v>49</v>
      </c>
      <c r="O351" s="65"/>
      <c r="P351" s="183">
        <f>O351*H351</f>
        <v>0</v>
      </c>
      <c r="Q351" s="183">
        <v>9.0620000000000006E-2</v>
      </c>
      <c r="R351" s="183">
        <f>Q351*H351</f>
        <v>1.26868</v>
      </c>
      <c r="S351" s="183">
        <v>0</v>
      </c>
      <c r="T351" s="18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5" t="s">
        <v>126</v>
      </c>
      <c r="AT351" s="185" t="s">
        <v>122</v>
      </c>
      <c r="AU351" s="185" t="s">
        <v>88</v>
      </c>
      <c r="AY351" s="18" t="s">
        <v>120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8" t="s">
        <v>86</v>
      </c>
      <c r="BK351" s="186">
        <f>ROUND(I351*H351,2)</f>
        <v>0</v>
      </c>
      <c r="BL351" s="18" t="s">
        <v>126</v>
      </c>
      <c r="BM351" s="185" t="s">
        <v>523</v>
      </c>
    </row>
    <row r="352" spans="1:65" s="2" customFormat="1" ht="10.199999999999999">
      <c r="A352" s="35"/>
      <c r="B352" s="36"/>
      <c r="C352" s="37"/>
      <c r="D352" s="220" t="s">
        <v>138</v>
      </c>
      <c r="E352" s="37"/>
      <c r="F352" s="221" t="s">
        <v>524</v>
      </c>
      <c r="G352" s="37"/>
      <c r="H352" s="37"/>
      <c r="I352" s="222"/>
      <c r="J352" s="37"/>
      <c r="K352" s="37"/>
      <c r="L352" s="40"/>
      <c r="M352" s="223"/>
      <c r="N352" s="224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138</v>
      </c>
      <c r="AU352" s="18" t="s">
        <v>88</v>
      </c>
    </row>
    <row r="353" spans="1:65" s="13" customFormat="1" ht="10.199999999999999">
      <c r="B353" s="187"/>
      <c r="C353" s="188"/>
      <c r="D353" s="189" t="s">
        <v>128</v>
      </c>
      <c r="E353" s="190" t="s">
        <v>28</v>
      </c>
      <c r="F353" s="191" t="s">
        <v>326</v>
      </c>
      <c r="G353" s="188"/>
      <c r="H353" s="192">
        <v>14</v>
      </c>
      <c r="I353" s="193"/>
      <c r="J353" s="188"/>
      <c r="K353" s="188"/>
      <c r="L353" s="194"/>
      <c r="M353" s="195"/>
      <c r="N353" s="196"/>
      <c r="O353" s="196"/>
      <c r="P353" s="196"/>
      <c r="Q353" s="196"/>
      <c r="R353" s="196"/>
      <c r="S353" s="196"/>
      <c r="T353" s="197"/>
      <c r="AT353" s="198" t="s">
        <v>128</v>
      </c>
      <c r="AU353" s="198" t="s">
        <v>88</v>
      </c>
      <c r="AV353" s="13" t="s">
        <v>88</v>
      </c>
      <c r="AW353" s="13" t="s">
        <v>37</v>
      </c>
      <c r="AX353" s="13" t="s">
        <v>78</v>
      </c>
      <c r="AY353" s="198" t="s">
        <v>120</v>
      </c>
    </row>
    <row r="354" spans="1:65" s="14" customFormat="1" ht="10.199999999999999">
      <c r="B354" s="199"/>
      <c r="C354" s="200"/>
      <c r="D354" s="189" t="s">
        <v>128</v>
      </c>
      <c r="E354" s="201" t="s">
        <v>28</v>
      </c>
      <c r="F354" s="202" t="s">
        <v>525</v>
      </c>
      <c r="G354" s="200"/>
      <c r="H354" s="201" t="s">
        <v>28</v>
      </c>
      <c r="I354" s="203"/>
      <c r="J354" s="200"/>
      <c r="K354" s="200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128</v>
      </c>
      <c r="AU354" s="208" t="s">
        <v>88</v>
      </c>
      <c r="AV354" s="14" t="s">
        <v>86</v>
      </c>
      <c r="AW354" s="14" t="s">
        <v>37</v>
      </c>
      <c r="AX354" s="14" t="s">
        <v>78</v>
      </c>
      <c r="AY354" s="208" t="s">
        <v>120</v>
      </c>
    </row>
    <row r="355" spans="1:65" s="15" customFormat="1" ht="10.199999999999999">
      <c r="B355" s="209"/>
      <c r="C355" s="210"/>
      <c r="D355" s="189" t="s">
        <v>128</v>
      </c>
      <c r="E355" s="211" t="s">
        <v>28</v>
      </c>
      <c r="F355" s="212" t="s">
        <v>131</v>
      </c>
      <c r="G355" s="210"/>
      <c r="H355" s="213">
        <v>14</v>
      </c>
      <c r="I355" s="214"/>
      <c r="J355" s="210"/>
      <c r="K355" s="210"/>
      <c r="L355" s="215"/>
      <c r="M355" s="216"/>
      <c r="N355" s="217"/>
      <c r="O355" s="217"/>
      <c r="P355" s="217"/>
      <c r="Q355" s="217"/>
      <c r="R355" s="217"/>
      <c r="S355" s="217"/>
      <c r="T355" s="218"/>
      <c r="AT355" s="219" t="s">
        <v>128</v>
      </c>
      <c r="AU355" s="219" t="s">
        <v>88</v>
      </c>
      <c r="AV355" s="15" t="s">
        <v>126</v>
      </c>
      <c r="AW355" s="15" t="s">
        <v>37</v>
      </c>
      <c r="AX355" s="15" t="s">
        <v>86</v>
      </c>
      <c r="AY355" s="219" t="s">
        <v>120</v>
      </c>
    </row>
    <row r="356" spans="1:65" s="2" customFormat="1" ht="16.5" customHeight="1">
      <c r="A356" s="35"/>
      <c r="B356" s="36"/>
      <c r="C356" s="225" t="s">
        <v>526</v>
      </c>
      <c r="D356" s="225" t="s">
        <v>213</v>
      </c>
      <c r="E356" s="226" t="s">
        <v>527</v>
      </c>
      <c r="F356" s="227" t="s">
        <v>528</v>
      </c>
      <c r="G356" s="228" t="s">
        <v>125</v>
      </c>
      <c r="H356" s="229">
        <v>14.42</v>
      </c>
      <c r="I356" s="230"/>
      <c r="J356" s="231">
        <f>ROUND(I356*H356,2)</f>
        <v>0</v>
      </c>
      <c r="K356" s="227" t="s">
        <v>136</v>
      </c>
      <c r="L356" s="232"/>
      <c r="M356" s="233" t="s">
        <v>28</v>
      </c>
      <c r="N356" s="234" t="s">
        <v>49</v>
      </c>
      <c r="O356" s="65"/>
      <c r="P356" s="183">
        <f>O356*H356</f>
        <v>0</v>
      </c>
      <c r="Q356" s="183">
        <v>0.17599999999999999</v>
      </c>
      <c r="R356" s="183">
        <f>Q356*H356</f>
        <v>2.5379199999999997</v>
      </c>
      <c r="S356" s="183">
        <v>0</v>
      </c>
      <c r="T356" s="184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85" t="s">
        <v>150</v>
      </c>
      <c r="AT356" s="185" t="s">
        <v>213</v>
      </c>
      <c r="AU356" s="185" t="s">
        <v>88</v>
      </c>
      <c r="AY356" s="18" t="s">
        <v>120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18" t="s">
        <v>86</v>
      </c>
      <c r="BK356" s="186">
        <f>ROUND(I356*H356,2)</f>
        <v>0</v>
      </c>
      <c r="BL356" s="18" t="s">
        <v>126</v>
      </c>
      <c r="BM356" s="185" t="s">
        <v>529</v>
      </c>
    </row>
    <row r="357" spans="1:65" s="13" customFormat="1" ht="10.199999999999999">
      <c r="B357" s="187"/>
      <c r="C357" s="188"/>
      <c r="D357" s="189" t="s">
        <v>128</v>
      </c>
      <c r="E357" s="188"/>
      <c r="F357" s="191" t="s">
        <v>530</v>
      </c>
      <c r="G357" s="188"/>
      <c r="H357" s="192">
        <v>14.42</v>
      </c>
      <c r="I357" s="193"/>
      <c r="J357" s="188"/>
      <c r="K357" s="188"/>
      <c r="L357" s="194"/>
      <c r="M357" s="195"/>
      <c r="N357" s="196"/>
      <c r="O357" s="196"/>
      <c r="P357" s="196"/>
      <c r="Q357" s="196"/>
      <c r="R357" s="196"/>
      <c r="S357" s="196"/>
      <c r="T357" s="197"/>
      <c r="AT357" s="198" t="s">
        <v>128</v>
      </c>
      <c r="AU357" s="198" t="s">
        <v>88</v>
      </c>
      <c r="AV357" s="13" t="s">
        <v>88</v>
      </c>
      <c r="AW357" s="13" t="s">
        <v>4</v>
      </c>
      <c r="AX357" s="13" t="s">
        <v>86</v>
      </c>
      <c r="AY357" s="198" t="s">
        <v>120</v>
      </c>
    </row>
    <row r="358" spans="1:65" s="2" customFormat="1" ht="37.799999999999997" customHeight="1">
      <c r="A358" s="35"/>
      <c r="B358" s="36"/>
      <c r="C358" s="174" t="s">
        <v>531</v>
      </c>
      <c r="D358" s="174" t="s">
        <v>122</v>
      </c>
      <c r="E358" s="175" t="s">
        <v>532</v>
      </c>
      <c r="F358" s="176" t="s">
        <v>533</v>
      </c>
      <c r="G358" s="177" t="s">
        <v>125</v>
      </c>
      <c r="H358" s="178">
        <v>40</v>
      </c>
      <c r="I358" s="179"/>
      <c r="J358" s="180">
        <f>ROUND(I358*H358,2)</f>
        <v>0</v>
      </c>
      <c r="K358" s="176" t="s">
        <v>136</v>
      </c>
      <c r="L358" s="40"/>
      <c r="M358" s="181" t="s">
        <v>28</v>
      </c>
      <c r="N358" s="182" t="s">
        <v>49</v>
      </c>
      <c r="O358" s="65"/>
      <c r="P358" s="183">
        <f>O358*H358</f>
        <v>0</v>
      </c>
      <c r="Q358" s="183">
        <v>0.11162</v>
      </c>
      <c r="R358" s="183">
        <f>Q358*H358</f>
        <v>4.4648000000000003</v>
      </c>
      <c r="S358" s="183">
        <v>0</v>
      </c>
      <c r="T358" s="184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85" t="s">
        <v>126</v>
      </c>
      <c r="AT358" s="185" t="s">
        <v>122</v>
      </c>
      <c r="AU358" s="185" t="s">
        <v>88</v>
      </c>
      <c r="AY358" s="18" t="s">
        <v>120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18" t="s">
        <v>86</v>
      </c>
      <c r="BK358" s="186">
        <f>ROUND(I358*H358,2)</f>
        <v>0</v>
      </c>
      <c r="BL358" s="18" t="s">
        <v>126</v>
      </c>
      <c r="BM358" s="185" t="s">
        <v>534</v>
      </c>
    </row>
    <row r="359" spans="1:65" s="2" customFormat="1" ht="10.199999999999999">
      <c r="A359" s="35"/>
      <c r="B359" s="36"/>
      <c r="C359" s="37"/>
      <c r="D359" s="220" t="s">
        <v>138</v>
      </c>
      <c r="E359" s="37"/>
      <c r="F359" s="221" t="s">
        <v>535</v>
      </c>
      <c r="G359" s="37"/>
      <c r="H359" s="37"/>
      <c r="I359" s="222"/>
      <c r="J359" s="37"/>
      <c r="K359" s="37"/>
      <c r="L359" s="40"/>
      <c r="M359" s="223"/>
      <c r="N359" s="224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138</v>
      </c>
      <c r="AU359" s="18" t="s">
        <v>88</v>
      </c>
    </row>
    <row r="360" spans="1:65" s="13" customFormat="1" ht="10.199999999999999">
      <c r="B360" s="187"/>
      <c r="C360" s="188"/>
      <c r="D360" s="189" t="s">
        <v>128</v>
      </c>
      <c r="E360" s="190" t="s">
        <v>28</v>
      </c>
      <c r="F360" s="191" t="s">
        <v>536</v>
      </c>
      <c r="G360" s="188"/>
      <c r="H360" s="192">
        <v>40</v>
      </c>
      <c r="I360" s="193"/>
      <c r="J360" s="188"/>
      <c r="K360" s="188"/>
      <c r="L360" s="194"/>
      <c r="M360" s="195"/>
      <c r="N360" s="196"/>
      <c r="O360" s="196"/>
      <c r="P360" s="196"/>
      <c r="Q360" s="196"/>
      <c r="R360" s="196"/>
      <c r="S360" s="196"/>
      <c r="T360" s="197"/>
      <c r="AT360" s="198" t="s">
        <v>128</v>
      </c>
      <c r="AU360" s="198" t="s">
        <v>88</v>
      </c>
      <c r="AV360" s="13" t="s">
        <v>88</v>
      </c>
      <c r="AW360" s="13" t="s">
        <v>37</v>
      </c>
      <c r="AX360" s="13" t="s">
        <v>78</v>
      </c>
      <c r="AY360" s="198" t="s">
        <v>120</v>
      </c>
    </row>
    <row r="361" spans="1:65" s="14" customFormat="1" ht="10.199999999999999">
      <c r="B361" s="199"/>
      <c r="C361" s="200"/>
      <c r="D361" s="189" t="s">
        <v>128</v>
      </c>
      <c r="E361" s="201" t="s">
        <v>28</v>
      </c>
      <c r="F361" s="202" t="s">
        <v>537</v>
      </c>
      <c r="G361" s="200"/>
      <c r="H361" s="201" t="s">
        <v>28</v>
      </c>
      <c r="I361" s="203"/>
      <c r="J361" s="200"/>
      <c r="K361" s="200"/>
      <c r="L361" s="204"/>
      <c r="M361" s="205"/>
      <c r="N361" s="206"/>
      <c r="O361" s="206"/>
      <c r="P361" s="206"/>
      <c r="Q361" s="206"/>
      <c r="R361" s="206"/>
      <c r="S361" s="206"/>
      <c r="T361" s="207"/>
      <c r="AT361" s="208" t="s">
        <v>128</v>
      </c>
      <c r="AU361" s="208" t="s">
        <v>88</v>
      </c>
      <c r="AV361" s="14" t="s">
        <v>86</v>
      </c>
      <c r="AW361" s="14" t="s">
        <v>37</v>
      </c>
      <c r="AX361" s="14" t="s">
        <v>78</v>
      </c>
      <c r="AY361" s="208" t="s">
        <v>120</v>
      </c>
    </row>
    <row r="362" spans="1:65" s="15" customFormat="1" ht="10.199999999999999">
      <c r="B362" s="209"/>
      <c r="C362" s="210"/>
      <c r="D362" s="189" t="s">
        <v>128</v>
      </c>
      <c r="E362" s="211" t="s">
        <v>28</v>
      </c>
      <c r="F362" s="212" t="s">
        <v>131</v>
      </c>
      <c r="G362" s="210"/>
      <c r="H362" s="213">
        <v>40</v>
      </c>
      <c r="I362" s="214"/>
      <c r="J362" s="210"/>
      <c r="K362" s="210"/>
      <c r="L362" s="215"/>
      <c r="M362" s="216"/>
      <c r="N362" s="217"/>
      <c r="O362" s="217"/>
      <c r="P362" s="217"/>
      <c r="Q362" s="217"/>
      <c r="R362" s="217"/>
      <c r="S362" s="217"/>
      <c r="T362" s="218"/>
      <c r="AT362" s="219" t="s">
        <v>128</v>
      </c>
      <c r="AU362" s="219" t="s">
        <v>88</v>
      </c>
      <c r="AV362" s="15" t="s">
        <v>126</v>
      </c>
      <c r="AW362" s="15" t="s">
        <v>37</v>
      </c>
      <c r="AX362" s="15" t="s">
        <v>86</v>
      </c>
      <c r="AY362" s="219" t="s">
        <v>120</v>
      </c>
    </row>
    <row r="363" spans="1:65" s="2" customFormat="1" ht="16.5" customHeight="1">
      <c r="A363" s="35"/>
      <c r="B363" s="36"/>
      <c r="C363" s="225" t="s">
        <v>538</v>
      </c>
      <c r="D363" s="225" t="s">
        <v>213</v>
      </c>
      <c r="E363" s="226" t="s">
        <v>527</v>
      </c>
      <c r="F363" s="227" t="s">
        <v>528</v>
      </c>
      <c r="G363" s="228" t="s">
        <v>125</v>
      </c>
      <c r="H363" s="229">
        <v>32.96</v>
      </c>
      <c r="I363" s="230"/>
      <c r="J363" s="231">
        <f>ROUND(I363*H363,2)</f>
        <v>0</v>
      </c>
      <c r="K363" s="227" t="s">
        <v>136</v>
      </c>
      <c r="L363" s="232"/>
      <c r="M363" s="233" t="s">
        <v>28</v>
      </c>
      <c r="N363" s="234" t="s">
        <v>49</v>
      </c>
      <c r="O363" s="65"/>
      <c r="P363" s="183">
        <f>O363*H363</f>
        <v>0</v>
      </c>
      <c r="Q363" s="183">
        <v>0.17599999999999999</v>
      </c>
      <c r="R363" s="183">
        <f>Q363*H363</f>
        <v>5.8009599999999999</v>
      </c>
      <c r="S363" s="183">
        <v>0</v>
      </c>
      <c r="T363" s="18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85" t="s">
        <v>150</v>
      </c>
      <c r="AT363" s="185" t="s">
        <v>213</v>
      </c>
      <c r="AU363" s="185" t="s">
        <v>88</v>
      </c>
      <c r="AY363" s="18" t="s">
        <v>120</v>
      </c>
      <c r="BE363" s="186">
        <f>IF(N363="základní",J363,0)</f>
        <v>0</v>
      </c>
      <c r="BF363" s="186">
        <f>IF(N363="snížená",J363,0)</f>
        <v>0</v>
      </c>
      <c r="BG363" s="186">
        <f>IF(N363="zákl. přenesená",J363,0)</f>
        <v>0</v>
      </c>
      <c r="BH363" s="186">
        <f>IF(N363="sníž. přenesená",J363,0)</f>
        <v>0</v>
      </c>
      <c r="BI363" s="186">
        <f>IF(N363="nulová",J363,0)</f>
        <v>0</v>
      </c>
      <c r="BJ363" s="18" t="s">
        <v>86</v>
      </c>
      <c r="BK363" s="186">
        <f>ROUND(I363*H363,2)</f>
        <v>0</v>
      </c>
      <c r="BL363" s="18" t="s">
        <v>126</v>
      </c>
      <c r="BM363" s="185" t="s">
        <v>539</v>
      </c>
    </row>
    <row r="364" spans="1:65" s="13" customFormat="1" ht="10.199999999999999">
      <c r="B364" s="187"/>
      <c r="C364" s="188"/>
      <c r="D364" s="189" t="s">
        <v>128</v>
      </c>
      <c r="E364" s="188"/>
      <c r="F364" s="191" t="s">
        <v>540</v>
      </c>
      <c r="G364" s="188"/>
      <c r="H364" s="192">
        <v>32.96</v>
      </c>
      <c r="I364" s="193"/>
      <c r="J364" s="188"/>
      <c r="K364" s="188"/>
      <c r="L364" s="194"/>
      <c r="M364" s="195"/>
      <c r="N364" s="196"/>
      <c r="O364" s="196"/>
      <c r="P364" s="196"/>
      <c r="Q364" s="196"/>
      <c r="R364" s="196"/>
      <c r="S364" s="196"/>
      <c r="T364" s="197"/>
      <c r="AT364" s="198" t="s">
        <v>128</v>
      </c>
      <c r="AU364" s="198" t="s">
        <v>88</v>
      </c>
      <c r="AV364" s="13" t="s">
        <v>88</v>
      </c>
      <c r="AW364" s="13" t="s">
        <v>4</v>
      </c>
      <c r="AX364" s="13" t="s">
        <v>86</v>
      </c>
      <c r="AY364" s="198" t="s">
        <v>120</v>
      </c>
    </row>
    <row r="365" spans="1:65" s="2" customFormat="1" ht="16.5" customHeight="1">
      <c r="A365" s="35"/>
      <c r="B365" s="36"/>
      <c r="C365" s="225" t="s">
        <v>260</v>
      </c>
      <c r="D365" s="225" t="s">
        <v>213</v>
      </c>
      <c r="E365" s="226" t="s">
        <v>541</v>
      </c>
      <c r="F365" s="227" t="s">
        <v>542</v>
      </c>
      <c r="G365" s="228" t="s">
        <v>125</v>
      </c>
      <c r="H365" s="229">
        <v>6.18</v>
      </c>
      <c r="I365" s="230"/>
      <c r="J365" s="231">
        <f>ROUND(I365*H365,2)</f>
        <v>0</v>
      </c>
      <c r="K365" s="227" t="s">
        <v>136</v>
      </c>
      <c r="L365" s="232"/>
      <c r="M365" s="233" t="s">
        <v>28</v>
      </c>
      <c r="N365" s="234" t="s">
        <v>49</v>
      </c>
      <c r="O365" s="65"/>
      <c r="P365" s="183">
        <f>O365*H365</f>
        <v>0</v>
      </c>
      <c r="Q365" s="183">
        <v>0.17499999999999999</v>
      </c>
      <c r="R365" s="183">
        <f>Q365*H365</f>
        <v>1.0814999999999999</v>
      </c>
      <c r="S365" s="183">
        <v>0</v>
      </c>
      <c r="T365" s="18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5" t="s">
        <v>150</v>
      </c>
      <c r="AT365" s="185" t="s">
        <v>213</v>
      </c>
      <c r="AU365" s="185" t="s">
        <v>88</v>
      </c>
      <c r="AY365" s="18" t="s">
        <v>120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8" t="s">
        <v>86</v>
      </c>
      <c r="BK365" s="186">
        <f>ROUND(I365*H365,2)</f>
        <v>0</v>
      </c>
      <c r="BL365" s="18" t="s">
        <v>126</v>
      </c>
      <c r="BM365" s="185" t="s">
        <v>543</v>
      </c>
    </row>
    <row r="366" spans="1:65" s="13" customFormat="1" ht="10.199999999999999">
      <c r="B366" s="187"/>
      <c r="C366" s="188"/>
      <c r="D366" s="189" t="s">
        <v>128</v>
      </c>
      <c r="E366" s="188"/>
      <c r="F366" s="191" t="s">
        <v>544</v>
      </c>
      <c r="G366" s="188"/>
      <c r="H366" s="192">
        <v>6.18</v>
      </c>
      <c r="I366" s="193"/>
      <c r="J366" s="188"/>
      <c r="K366" s="188"/>
      <c r="L366" s="194"/>
      <c r="M366" s="195"/>
      <c r="N366" s="196"/>
      <c r="O366" s="196"/>
      <c r="P366" s="196"/>
      <c r="Q366" s="196"/>
      <c r="R366" s="196"/>
      <c r="S366" s="196"/>
      <c r="T366" s="197"/>
      <c r="AT366" s="198" t="s">
        <v>128</v>
      </c>
      <c r="AU366" s="198" t="s">
        <v>88</v>
      </c>
      <c r="AV366" s="13" t="s">
        <v>88</v>
      </c>
      <c r="AW366" s="13" t="s">
        <v>4</v>
      </c>
      <c r="AX366" s="13" t="s">
        <v>86</v>
      </c>
      <c r="AY366" s="198" t="s">
        <v>120</v>
      </c>
    </row>
    <row r="367" spans="1:65" s="2" customFormat="1" ht="37.799999999999997" customHeight="1">
      <c r="A367" s="35"/>
      <c r="B367" s="36"/>
      <c r="C367" s="174" t="s">
        <v>545</v>
      </c>
      <c r="D367" s="174" t="s">
        <v>122</v>
      </c>
      <c r="E367" s="175" t="s">
        <v>546</v>
      </c>
      <c r="F367" s="176" t="s">
        <v>547</v>
      </c>
      <c r="G367" s="177" t="s">
        <v>125</v>
      </c>
      <c r="H367" s="178">
        <v>464</v>
      </c>
      <c r="I367" s="179"/>
      <c r="J367" s="180">
        <f>ROUND(I367*H367,2)</f>
        <v>0</v>
      </c>
      <c r="K367" s="176" t="s">
        <v>136</v>
      </c>
      <c r="L367" s="40"/>
      <c r="M367" s="181" t="s">
        <v>28</v>
      </c>
      <c r="N367" s="182" t="s">
        <v>49</v>
      </c>
      <c r="O367" s="65"/>
      <c r="P367" s="183">
        <f>O367*H367</f>
        <v>0</v>
      </c>
      <c r="Q367" s="183">
        <v>9.8000000000000004E-2</v>
      </c>
      <c r="R367" s="183">
        <f>Q367*H367</f>
        <v>45.472000000000001</v>
      </c>
      <c r="S367" s="183">
        <v>0</v>
      </c>
      <c r="T367" s="184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85" t="s">
        <v>126</v>
      </c>
      <c r="AT367" s="185" t="s">
        <v>122</v>
      </c>
      <c r="AU367" s="185" t="s">
        <v>88</v>
      </c>
      <c r="AY367" s="18" t="s">
        <v>120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0</v>
      </c>
      <c r="BH367" s="186">
        <f>IF(N367="sníž. přenesená",J367,0)</f>
        <v>0</v>
      </c>
      <c r="BI367" s="186">
        <f>IF(N367="nulová",J367,0)</f>
        <v>0</v>
      </c>
      <c r="BJ367" s="18" t="s">
        <v>86</v>
      </c>
      <c r="BK367" s="186">
        <f>ROUND(I367*H367,2)</f>
        <v>0</v>
      </c>
      <c r="BL367" s="18" t="s">
        <v>126</v>
      </c>
      <c r="BM367" s="185" t="s">
        <v>548</v>
      </c>
    </row>
    <row r="368" spans="1:65" s="2" customFormat="1" ht="10.199999999999999">
      <c r="A368" s="35"/>
      <c r="B368" s="36"/>
      <c r="C368" s="37"/>
      <c r="D368" s="220" t="s">
        <v>138</v>
      </c>
      <c r="E368" s="37"/>
      <c r="F368" s="221" t="s">
        <v>549</v>
      </c>
      <c r="G368" s="37"/>
      <c r="H368" s="37"/>
      <c r="I368" s="222"/>
      <c r="J368" s="37"/>
      <c r="K368" s="37"/>
      <c r="L368" s="40"/>
      <c r="M368" s="223"/>
      <c r="N368" s="224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138</v>
      </c>
      <c r="AU368" s="18" t="s">
        <v>88</v>
      </c>
    </row>
    <row r="369" spans="1:65" s="13" customFormat="1" ht="10.199999999999999">
      <c r="B369" s="187"/>
      <c r="C369" s="188"/>
      <c r="D369" s="189" t="s">
        <v>128</v>
      </c>
      <c r="E369" s="190" t="s">
        <v>28</v>
      </c>
      <c r="F369" s="191" t="s">
        <v>408</v>
      </c>
      <c r="G369" s="188"/>
      <c r="H369" s="192">
        <v>464</v>
      </c>
      <c r="I369" s="193"/>
      <c r="J369" s="188"/>
      <c r="K369" s="188"/>
      <c r="L369" s="194"/>
      <c r="M369" s="195"/>
      <c r="N369" s="196"/>
      <c r="O369" s="196"/>
      <c r="P369" s="196"/>
      <c r="Q369" s="196"/>
      <c r="R369" s="196"/>
      <c r="S369" s="196"/>
      <c r="T369" s="197"/>
      <c r="AT369" s="198" t="s">
        <v>128</v>
      </c>
      <c r="AU369" s="198" t="s">
        <v>88</v>
      </c>
      <c r="AV369" s="13" t="s">
        <v>88</v>
      </c>
      <c r="AW369" s="13" t="s">
        <v>37</v>
      </c>
      <c r="AX369" s="13" t="s">
        <v>78</v>
      </c>
      <c r="AY369" s="198" t="s">
        <v>120</v>
      </c>
    </row>
    <row r="370" spans="1:65" s="14" customFormat="1" ht="10.199999999999999">
      <c r="B370" s="199"/>
      <c r="C370" s="200"/>
      <c r="D370" s="189" t="s">
        <v>128</v>
      </c>
      <c r="E370" s="201" t="s">
        <v>28</v>
      </c>
      <c r="F370" s="202" t="s">
        <v>462</v>
      </c>
      <c r="G370" s="200"/>
      <c r="H370" s="201" t="s">
        <v>28</v>
      </c>
      <c r="I370" s="203"/>
      <c r="J370" s="200"/>
      <c r="K370" s="200"/>
      <c r="L370" s="204"/>
      <c r="M370" s="205"/>
      <c r="N370" s="206"/>
      <c r="O370" s="206"/>
      <c r="P370" s="206"/>
      <c r="Q370" s="206"/>
      <c r="R370" s="206"/>
      <c r="S370" s="206"/>
      <c r="T370" s="207"/>
      <c r="AT370" s="208" t="s">
        <v>128</v>
      </c>
      <c r="AU370" s="208" t="s">
        <v>88</v>
      </c>
      <c r="AV370" s="14" t="s">
        <v>86</v>
      </c>
      <c r="AW370" s="14" t="s">
        <v>37</v>
      </c>
      <c r="AX370" s="14" t="s">
        <v>78</v>
      </c>
      <c r="AY370" s="208" t="s">
        <v>120</v>
      </c>
    </row>
    <row r="371" spans="1:65" s="15" customFormat="1" ht="10.199999999999999">
      <c r="B371" s="209"/>
      <c r="C371" s="210"/>
      <c r="D371" s="189" t="s">
        <v>128</v>
      </c>
      <c r="E371" s="211" t="s">
        <v>28</v>
      </c>
      <c r="F371" s="212" t="s">
        <v>131</v>
      </c>
      <c r="G371" s="210"/>
      <c r="H371" s="213">
        <v>464</v>
      </c>
      <c r="I371" s="214"/>
      <c r="J371" s="210"/>
      <c r="K371" s="210"/>
      <c r="L371" s="215"/>
      <c r="M371" s="216"/>
      <c r="N371" s="217"/>
      <c r="O371" s="217"/>
      <c r="P371" s="217"/>
      <c r="Q371" s="217"/>
      <c r="R371" s="217"/>
      <c r="S371" s="217"/>
      <c r="T371" s="218"/>
      <c r="AT371" s="219" t="s">
        <v>128</v>
      </c>
      <c r="AU371" s="219" t="s">
        <v>88</v>
      </c>
      <c r="AV371" s="15" t="s">
        <v>126</v>
      </c>
      <c r="AW371" s="15" t="s">
        <v>37</v>
      </c>
      <c r="AX371" s="15" t="s">
        <v>86</v>
      </c>
      <c r="AY371" s="219" t="s">
        <v>120</v>
      </c>
    </row>
    <row r="372" spans="1:65" s="2" customFormat="1" ht="16.5" customHeight="1">
      <c r="A372" s="35"/>
      <c r="B372" s="36"/>
      <c r="C372" s="225" t="s">
        <v>550</v>
      </c>
      <c r="D372" s="225" t="s">
        <v>213</v>
      </c>
      <c r="E372" s="226" t="s">
        <v>551</v>
      </c>
      <c r="F372" s="227" t="s">
        <v>552</v>
      </c>
      <c r="G372" s="228" t="s">
        <v>125</v>
      </c>
      <c r="H372" s="229">
        <v>477.92</v>
      </c>
      <c r="I372" s="230"/>
      <c r="J372" s="231">
        <f>ROUND(I372*H372,2)</f>
        <v>0</v>
      </c>
      <c r="K372" s="227" t="s">
        <v>136</v>
      </c>
      <c r="L372" s="232"/>
      <c r="M372" s="233" t="s">
        <v>28</v>
      </c>
      <c r="N372" s="234" t="s">
        <v>49</v>
      </c>
      <c r="O372" s="65"/>
      <c r="P372" s="183">
        <f>O372*H372</f>
        <v>0</v>
      </c>
      <c r="Q372" s="183">
        <v>0.108</v>
      </c>
      <c r="R372" s="183">
        <f>Q372*H372</f>
        <v>51.615360000000003</v>
      </c>
      <c r="S372" s="183">
        <v>0</v>
      </c>
      <c r="T372" s="18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5" t="s">
        <v>150</v>
      </c>
      <c r="AT372" s="185" t="s">
        <v>213</v>
      </c>
      <c r="AU372" s="185" t="s">
        <v>88</v>
      </c>
      <c r="AY372" s="18" t="s">
        <v>120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8" t="s">
        <v>86</v>
      </c>
      <c r="BK372" s="186">
        <f>ROUND(I372*H372,2)</f>
        <v>0</v>
      </c>
      <c r="BL372" s="18" t="s">
        <v>126</v>
      </c>
      <c r="BM372" s="185" t="s">
        <v>553</v>
      </c>
    </row>
    <row r="373" spans="1:65" s="13" customFormat="1" ht="10.199999999999999">
      <c r="B373" s="187"/>
      <c r="C373" s="188"/>
      <c r="D373" s="189" t="s">
        <v>128</v>
      </c>
      <c r="E373" s="188"/>
      <c r="F373" s="191" t="s">
        <v>554</v>
      </c>
      <c r="G373" s="188"/>
      <c r="H373" s="192">
        <v>477.92</v>
      </c>
      <c r="I373" s="193"/>
      <c r="J373" s="188"/>
      <c r="K373" s="188"/>
      <c r="L373" s="194"/>
      <c r="M373" s="195"/>
      <c r="N373" s="196"/>
      <c r="O373" s="196"/>
      <c r="P373" s="196"/>
      <c r="Q373" s="196"/>
      <c r="R373" s="196"/>
      <c r="S373" s="196"/>
      <c r="T373" s="197"/>
      <c r="AT373" s="198" t="s">
        <v>128</v>
      </c>
      <c r="AU373" s="198" t="s">
        <v>88</v>
      </c>
      <c r="AV373" s="13" t="s">
        <v>88</v>
      </c>
      <c r="AW373" s="13" t="s">
        <v>4</v>
      </c>
      <c r="AX373" s="13" t="s">
        <v>86</v>
      </c>
      <c r="AY373" s="198" t="s">
        <v>120</v>
      </c>
    </row>
    <row r="374" spans="1:65" s="12" customFormat="1" ht="22.8" customHeight="1">
      <c r="B374" s="158"/>
      <c r="C374" s="159"/>
      <c r="D374" s="160" t="s">
        <v>77</v>
      </c>
      <c r="E374" s="172" t="s">
        <v>150</v>
      </c>
      <c r="F374" s="172" t="s">
        <v>555</v>
      </c>
      <c r="G374" s="159"/>
      <c r="H374" s="159"/>
      <c r="I374" s="162"/>
      <c r="J374" s="173">
        <f>BK374</f>
        <v>0</v>
      </c>
      <c r="K374" s="159"/>
      <c r="L374" s="164"/>
      <c r="M374" s="165"/>
      <c r="N374" s="166"/>
      <c r="O374" s="166"/>
      <c r="P374" s="167">
        <f>SUM(P375:P405)</f>
        <v>0</v>
      </c>
      <c r="Q374" s="166"/>
      <c r="R374" s="167">
        <f>SUM(R375:R405)</f>
        <v>12.225180000000002</v>
      </c>
      <c r="S374" s="166"/>
      <c r="T374" s="168">
        <f>SUM(T375:T405)</f>
        <v>0</v>
      </c>
      <c r="AR374" s="169" t="s">
        <v>86</v>
      </c>
      <c r="AT374" s="170" t="s">
        <v>77</v>
      </c>
      <c r="AU374" s="170" t="s">
        <v>86</v>
      </c>
      <c r="AY374" s="169" t="s">
        <v>120</v>
      </c>
      <c r="BK374" s="171">
        <f>SUM(BK375:BK405)</f>
        <v>0</v>
      </c>
    </row>
    <row r="375" spans="1:65" s="2" customFormat="1" ht="24.15" customHeight="1">
      <c r="A375" s="35"/>
      <c r="B375" s="36"/>
      <c r="C375" s="174" t="s">
        <v>556</v>
      </c>
      <c r="D375" s="174" t="s">
        <v>122</v>
      </c>
      <c r="E375" s="175" t="s">
        <v>557</v>
      </c>
      <c r="F375" s="176" t="s">
        <v>558</v>
      </c>
      <c r="G375" s="177" t="s">
        <v>302</v>
      </c>
      <c r="H375" s="178">
        <v>32.5</v>
      </c>
      <c r="I375" s="179"/>
      <c r="J375" s="180">
        <f>ROUND(I375*H375,2)</f>
        <v>0</v>
      </c>
      <c r="K375" s="176" t="s">
        <v>136</v>
      </c>
      <c r="L375" s="40"/>
      <c r="M375" s="181" t="s">
        <v>28</v>
      </c>
      <c r="N375" s="182" t="s">
        <v>49</v>
      </c>
      <c r="O375" s="65"/>
      <c r="P375" s="183">
        <f>O375*H375</f>
        <v>0</v>
      </c>
      <c r="Q375" s="183">
        <v>2.7599999999999999E-3</v>
      </c>
      <c r="R375" s="183">
        <f>Q375*H375</f>
        <v>8.9700000000000002E-2</v>
      </c>
      <c r="S375" s="183">
        <v>0</v>
      </c>
      <c r="T375" s="184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85" t="s">
        <v>126</v>
      </c>
      <c r="AT375" s="185" t="s">
        <v>122</v>
      </c>
      <c r="AU375" s="185" t="s">
        <v>88</v>
      </c>
      <c r="AY375" s="18" t="s">
        <v>120</v>
      </c>
      <c r="BE375" s="186">
        <f>IF(N375="základní",J375,0)</f>
        <v>0</v>
      </c>
      <c r="BF375" s="186">
        <f>IF(N375="snížená",J375,0)</f>
        <v>0</v>
      </c>
      <c r="BG375" s="186">
        <f>IF(N375="zákl. přenesená",J375,0)</f>
        <v>0</v>
      </c>
      <c r="BH375" s="186">
        <f>IF(N375="sníž. přenesená",J375,0)</f>
        <v>0</v>
      </c>
      <c r="BI375" s="186">
        <f>IF(N375="nulová",J375,0)</f>
        <v>0</v>
      </c>
      <c r="BJ375" s="18" t="s">
        <v>86</v>
      </c>
      <c r="BK375" s="186">
        <f>ROUND(I375*H375,2)</f>
        <v>0</v>
      </c>
      <c r="BL375" s="18" t="s">
        <v>126</v>
      </c>
      <c r="BM375" s="185" t="s">
        <v>559</v>
      </c>
    </row>
    <row r="376" spans="1:65" s="2" customFormat="1" ht="10.199999999999999">
      <c r="A376" s="35"/>
      <c r="B376" s="36"/>
      <c r="C376" s="37"/>
      <c r="D376" s="220" t="s">
        <v>138</v>
      </c>
      <c r="E376" s="37"/>
      <c r="F376" s="221" t="s">
        <v>560</v>
      </c>
      <c r="G376" s="37"/>
      <c r="H376" s="37"/>
      <c r="I376" s="222"/>
      <c r="J376" s="37"/>
      <c r="K376" s="37"/>
      <c r="L376" s="40"/>
      <c r="M376" s="223"/>
      <c r="N376" s="224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138</v>
      </c>
      <c r="AU376" s="18" t="s">
        <v>88</v>
      </c>
    </row>
    <row r="377" spans="1:65" s="13" customFormat="1" ht="10.199999999999999">
      <c r="B377" s="187"/>
      <c r="C377" s="188"/>
      <c r="D377" s="189" t="s">
        <v>128</v>
      </c>
      <c r="E377" s="190" t="s">
        <v>28</v>
      </c>
      <c r="F377" s="191" t="s">
        <v>129</v>
      </c>
      <c r="G377" s="188"/>
      <c r="H377" s="192">
        <v>32.5</v>
      </c>
      <c r="I377" s="193"/>
      <c r="J377" s="188"/>
      <c r="K377" s="188"/>
      <c r="L377" s="194"/>
      <c r="M377" s="195"/>
      <c r="N377" s="196"/>
      <c r="O377" s="196"/>
      <c r="P377" s="196"/>
      <c r="Q377" s="196"/>
      <c r="R377" s="196"/>
      <c r="S377" s="196"/>
      <c r="T377" s="197"/>
      <c r="AT377" s="198" t="s">
        <v>128</v>
      </c>
      <c r="AU377" s="198" t="s">
        <v>88</v>
      </c>
      <c r="AV377" s="13" t="s">
        <v>88</v>
      </c>
      <c r="AW377" s="13" t="s">
        <v>37</v>
      </c>
      <c r="AX377" s="13" t="s">
        <v>78</v>
      </c>
      <c r="AY377" s="198" t="s">
        <v>120</v>
      </c>
    </row>
    <row r="378" spans="1:65" s="14" customFormat="1" ht="10.199999999999999">
      <c r="B378" s="199"/>
      <c r="C378" s="200"/>
      <c r="D378" s="189" t="s">
        <v>128</v>
      </c>
      <c r="E378" s="201" t="s">
        <v>28</v>
      </c>
      <c r="F378" s="202" t="s">
        <v>130</v>
      </c>
      <c r="G378" s="200"/>
      <c r="H378" s="201" t="s">
        <v>28</v>
      </c>
      <c r="I378" s="203"/>
      <c r="J378" s="200"/>
      <c r="K378" s="200"/>
      <c r="L378" s="204"/>
      <c r="M378" s="205"/>
      <c r="N378" s="206"/>
      <c r="O378" s="206"/>
      <c r="P378" s="206"/>
      <c r="Q378" s="206"/>
      <c r="R378" s="206"/>
      <c r="S378" s="206"/>
      <c r="T378" s="207"/>
      <c r="AT378" s="208" t="s">
        <v>128</v>
      </c>
      <c r="AU378" s="208" t="s">
        <v>88</v>
      </c>
      <c r="AV378" s="14" t="s">
        <v>86</v>
      </c>
      <c r="AW378" s="14" t="s">
        <v>37</v>
      </c>
      <c r="AX378" s="14" t="s">
        <v>78</v>
      </c>
      <c r="AY378" s="208" t="s">
        <v>120</v>
      </c>
    </row>
    <row r="379" spans="1:65" s="15" customFormat="1" ht="10.199999999999999">
      <c r="B379" s="209"/>
      <c r="C379" s="210"/>
      <c r="D379" s="189" t="s">
        <v>128</v>
      </c>
      <c r="E379" s="211" t="s">
        <v>28</v>
      </c>
      <c r="F379" s="212" t="s">
        <v>131</v>
      </c>
      <c r="G379" s="210"/>
      <c r="H379" s="213">
        <v>32.5</v>
      </c>
      <c r="I379" s="214"/>
      <c r="J379" s="210"/>
      <c r="K379" s="210"/>
      <c r="L379" s="215"/>
      <c r="M379" s="216"/>
      <c r="N379" s="217"/>
      <c r="O379" s="217"/>
      <c r="P379" s="217"/>
      <c r="Q379" s="217"/>
      <c r="R379" s="217"/>
      <c r="S379" s="217"/>
      <c r="T379" s="218"/>
      <c r="AT379" s="219" t="s">
        <v>128</v>
      </c>
      <c r="AU379" s="219" t="s">
        <v>88</v>
      </c>
      <c r="AV379" s="15" t="s">
        <v>126</v>
      </c>
      <c r="AW379" s="15" t="s">
        <v>37</v>
      </c>
      <c r="AX379" s="15" t="s">
        <v>86</v>
      </c>
      <c r="AY379" s="219" t="s">
        <v>120</v>
      </c>
    </row>
    <row r="380" spans="1:65" s="2" customFormat="1" ht="16.5" customHeight="1">
      <c r="A380" s="35"/>
      <c r="B380" s="36"/>
      <c r="C380" s="174" t="s">
        <v>350</v>
      </c>
      <c r="D380" s="174" t="s">
        <v>122</v>
      </c>
      <c r="E380" s="175" t="s">
        <v>561</v>
      </c>
      <c r="F380" s="176" t="s">
        <v>562</v>
      </c>
      <c r="G380" s="177" t="s">
        <v>135</v>
      </c>
      <c r="H380" s="178">
        <v>9</v>
      </c>
      <c r="I380" s="179"/>
      <c r="J380" s="180">
        <f>ROUND(I380*H380,2)</f>
        <v>0</v>
      </c>
      <c r="K380" s="176" t="s">
        <v>28</v>
      </c>
      <c r="L380" s="40"/>
      <c r="M380" s="181" t="s">
        <v>28</v>
      </c>
      <c r="N380" s="182" t="s">
        <v>49</v>
      </c>
      <c r="O380" s="65"/>
      <c r="P380" s="183">
        <f>O380*H380</f>
        <v>0</v>
      </c>
      <c r="Q380" s="183">
        <v>3.0759999999999999E-2</v>
      </c>
      <c r="R380" s="183">
        <f>Q380*H380</f>
        <v>0.27683999999999997</v>
      </c>
      <c r="S380" s="183">
        <v>0</v>
      </c>
      <c r="T380" s="184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85" t="s">
        <v>126</v>
      </c>
      <c r="AT380" s="185" t="s">
        <v>122</v>
      </c>
      <c r="AU380" s="185" t="s">
        <v>88</v>
      </c>
      <c r="AY380" s="18" t="s">
        <v>120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18" t="s">
        <v>86</v>
      </c>
      <c r="BK380" s="186">
        <f>ROUND(I380*H380,2)</f>
        <v>0</v>
      </c>
      <c r="BL380" s="18" t="s">
        <v>126</v>
      </c>
      <c r="BM380" s="185" t="s">
        <v>563</v>
      </c>
    </row>
    <row r="381" spans="1:65" s="13" customFormat="1" ht="10.199999999999999">
      <c r="B381" s="187"/>
      <c r="C381" s="188"/>
      <c r="D381" s="189" t="s">
        <v>128</v>
      </c>
      <c r="E381" s="190" t="s">
        <v>28</v>
      </c>
      <c r="F381" s="191" t="s">
        <v>289</v>
      </c>
      <c r="G381" s="188"/>
      <c r="H381" s="192">
        <v>9</v>
      </c>
      <c r="I381" s="193"/>
      <c r="J381" s="188"/>
      <c r="K381" s="188"/>
      <c r="L381" s="194"/>
      <c r="M381" s="195"/>
      <c r="N381" s="196"/>
      <c r="O381" s="196"/>
      <c r="P381" s="196"/>
      <c r="Q381" s="196"/>
      <c r="R381" s="196"/>
      <c r="S381" s="196"/>
      <c r="T381" s="197"/>
      <c r="AT381" s="198" t="s">
        <v>128</v>
      </c>
      <c r="AU381" s="198" t="s">
        <v>88</v>
      </c>
      <c r="AV381" s="13" t="s">
        <v>88</v>
      </c>
      <c r="AW381" s="13" t="s">
        <v>37</v>
      </c>
      <c r="AX381" s="13" t="s">
        <v>78</v>
      </c>
      <c r="AY381" s="198" t="s">
        <v>120</v>
      </c>
    </row>
    <row r="382" spans="1:65" s="14" customFormat="1" ht="10.199999999999999">
      <c r="B382" s="199"/>
      <c r="C382" s="200"/>
      <c r="D382" s="189" t="s">
        <v>128</v>
      </c>
      <c r="E382" s="201" t="s">
        <v>28</v>
      </c>
      <c r="F382" s="202" t="s">
        <v>130</v>
      </c>
      <c r="G382" s="200"/>
      <c r="H382" s="201" t="s">
        <v>28</v>
      </c>
      <c r="I382" s="203"/>
      <c r="J382" s="200"/>
      <c r="K382" s="200"/>
      <c r="L382" s="204"/>
      <c r="M382" s="205"/>
      <c r="N382" s="206"/>
      <c r="O382" s="206"/>
      <c r="P382" s="206"/>
      <c r="Q382" s="206"/>
      <c r="R382" s="206"/>
      <c r="S382" s="206"/>
      <c r="T382" s="207"/>
      <c r="AT382" s="208" t="s">
        <v>128</v>
      </c>
      <c r="AU382" s="208" t="s">
        <v>88</v>
      </c>
      <c r="AV382" s="14" t="s">
        <v>86</v>
      </c>
      <c r="AW382" s="14" t="s">
        <v>37</v>
      </c>
      <c r="AX382" s="14" t="s">
        <v>78</v>
      </c>
      <c r="AY382" s="208" t="s">
        <v>120</v>
      </c>
    </row>
    <row r="383" spans="1:65" s="15" customFormat="1" ht="10.199999999999999">
      <c r="B383" s="209"/>
      <c r="C383" s="210"/>
      <c r="D383" s="189" t="s">
        <v>128</v>
      </c>
      <c r="E383" s="211" t="s">
        <v>28</v>
      </c>
      <c r="F383" s="212" t="s">
        <v>131</v>
      </c>
      <c r="G383" s="210"/>
      <c r="H383" s="213">
        <v>9</v>
      </c>
      <c r="I383" s="214"/>
      <c r="J383" s="210"/>
      <c r="K383" s="210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128</v>
      </c>
      <c r="AU383" s="219" t="s">
        <v>88</v>
      </c>
      <c r="AV383" s="15" t="s">
        <v>126</v>
      </c>
      <c r="AW383" s="15" t="s">
        <v>37</v>
      </c>
      <c r="AX383" s="15" t="s">
        <v>86</v>
      </c>
      <c r="AY383" s="219" t="s">
        <v>120</v>
      </c>
    </row>
    <row r="384" spans="1:65" s="2" customFormat="1" ht="16.5" customHeight="1">
      <c r="A384" s="35"/>
      <c r="B384" s="36"/>
      <c r="C384" s="225" t="s">
        <v>564</v>
      </c>
      <c r="D384" s="225" t="s">
        <v>213</v>
      </c>
      <c r="E384" s="226" t="s">
        <v>565</v>
      </c>
      <c r="F384" s="227" t="s">
        <v>566</v>
      </c>
      <c r="G384" s="228" t="s">
        <v>135</v>
      </c>
      <c r="H384" s="229">
        <v>9</v>
      </c>
      <c r="I384" s="230"/>
      <c r="J384" s="231">
        <f>ROUND(I384*H384,2)</f>
        <v>0</v>
      </c>
      <c r="K384" s="227" t="s">
        <v>28</v>
      </c>
      <c r="L384" s="232"/>
      <c r="M384" s="233" t="s">
        <v>28</v>
      </c>
      <c r="N384" s="234" t="s">
        <v>49</v>
      </c>
      <c r="O384" s="65"/>
      <c r="P384" s="183">
        <f>O384*H384</f>
        <v>0</v>
      </c>
      <c r="Q384" s="183">
        <v>7.0000000000000007E-2</v>
      </c>
      <c r="R384" s="183">
        <f>Q384*H384</f>
        <v>0.63000000000000012</v>
      </c>
      <c r="S384" s="183">
        <v>0</v>
      </c>
      <c r="T384" s="18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5" t="s">
        <v>150</v>
      </c>
      <c r="AT384" s="185" t="s">
        <v>213</v>
      </c>
      <c r="AU384" s="185" t="s">
        <v>88</v>
      </c>
      <c r="AY384" s="18" t="s">
        <v>120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18" t="s">
        <v>86</v>
      </c>
      <c r="BK384" s="186">
        <f>ROUND(I384*H384,2)</f>
        <v>0</v>
      </c>
      <c r="BL384" s="18" t="s">
        <v>126</v>
      </c>
      <c r="BM384" s="185" t="s">
        <v>567</v>
      </c>
    </row>
    <row r="385" spans="1:65" s="2" customFormat="1" ht="16.5" customHeight="1">
      <c r="A385" s="35"/>
      <c r="B385" s="36"/>
      <c r="C385" s="174" t="s">
        <v>568</v>
      </c>
      <c r="D385" s="174" t="s">
        <v>122</v>
      </c>
      <c r="E385" s="175" t="s">
        <v>569</v>
      </c>
      <c r="F385" s="176" t="s">
        <v>570</v>
      </c>
      <c r="G385" s="177" t="s">
        <v>135</v>
      </c>
      <c r="H385" s="178">
        <v>11</v>
      </c>
      <c r="I385" s="179"/>
      <c r="J385" s="180">
        <f>ROUND(I385*H385,2)</f>
        <v>0</v>
      </c>
      <c r="K385" s="176" t="s">
        <v>28</v>
      </c>
      <c r="L385" s="40"/>
      <c r="M385" s="181" t="s">
        <v>28</v>
      </c>
      <c r="N385" s="182" t="s">
        <v>49</v>
      </c>
      <c r="O385" s="65"/>
      <c r="P385" s="183">
        <f>O385*H385</f>
        <v>0</v>
      </c>
      <c r="Q385" s="183">
        <v>0.12526000000000001</v>
      </c>
      <c r="R385" s="183">
        <f>Q385*H385</f>
        <v>1.3778600000000001</v>
      </c>
      <c r="S385" s="183">
        <v>0</v>
      </c>
      <c r="T385" s="18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85" t="s">
        <v>126</v>
      </c>
      <c r="AT385" s="185" t="s">
        <v>122</v>
      </c>
      <c r="AU385" s="185" t="s">
        <v>88</v>
      </c>
      <c r="AY385" s="18" t="s">
        <v>120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18" t="s">
        <v>86</v>
      </c>
      <c r="BK385" s="186">
        <f>ROUND(I385*H385,2)</f>
        <v>0</v>
      </c>
      <c r="BL385" s="18" t="s">
        <v>126</v>
      </c>
      <c r="BM385" s="185" t="s">
        <v>571</v>
      </c>
    </row>
    <row r="386" spans="1:65" s="13" customFormat="1" ht="10.199999999999999">
      <c r="B386" s="187"/>
      <c r="C386" s="188"/>
      <c r="D386" s="189" t="s">
        <v>128</v>
      </c>
      <c r="E386" s="190" t="s">
        <v>28</v>
      </c>
      <c r="F386" s="191" t="s">
        <v>299</v>
      </c>
      <c r="G386" s="188"/>
      <c r="H386" s="192">
        <v>11</v>
      </c>
      <c r="I386" s="193"/>
      <c r="J386" s="188"/>
      <c r="K386" s="188"/>
      <c r="L386" s="194"/>
      <c r="M386" s="195"/>
      <c r="N386" s="196"/>
      <c r="O386" s="196"/>
      <c r="P386" s="196"/>
      <c r="Q386" s="196"/>
      <c r="R386" s="196"/>
      <c r="S386" s="196"/>
      <c r="T386" s="197"/>
      <c r="AT386" s="198" t="s">
        <v>128</v>
      </c>
      <c r="AU386" s="198" t="s">
        <v>88</v>
      </c>
      <c r="AV386" s="13" t="s">
        <v>88</v>
      </c>
      <c r="AW386" s="13" t="s">
        <v>37</v>
      </c>
      <c r="AX386" s="13" t="s">
        <v>78</v>
      </c>
      <c r="AY386" s="198" t="s">
        <v>120</v>
      </c>
    </row>
    <row r="387" spans="1:65" s="14" customFormat="1" ht="10.199999999999999">
      <c r="B387" s="199"/>
      <c r="C387" s="200"/>
      <c r="D387" s="189" t="s">
        <v>128</v>
      </c>
      <c r="E387" s="201" t="s">
        <v>28</v>
      </c>
      <c r="F387" s="202" t="s">
        <v>130</v>
      </c>
      <c r="G387" s="200"/>
      <c r="H387" s="201" t="s">
        <v>28</v>
      </c>
      <c r="I387" s="203"/>
      <c r="J387" s="200"/>
      <c r="K387" s="200"/>
      <c r="L387" s="204"/>
      <c r="M387" s="205"/>
      <c r="N387" s="206"/>
      <c r="O387" s="206"/>
      <c r="P387" s="206"/>
      <c r="Q387" s="206"/>
      <c r="R387" s="206"/>
      <c r="S387" s="206"/>
      <c r="T387" s="207"/>
      <c r="AT387" s="208" t="s">
        <v>128</v>
      </c>
      <c r="AU387" s="208" t="s">
        <v>88</v>
      </c>
      <c r="AV387" s="14" t="s">
        <v>86</v>
      </c>
      <c r="AW387" s="14" t="s">
        <v>37</v>
      </c>
      <c r="AX387" s="14" t="s">
        <v>78</v>
      </c>
      <c r="AY387" s="208" t="s">
        <v>120</v>
      </c>
    </row>
    <row r="388" spans="1:65" s="15" customFormat="1" ht="10.199999999999999">
      <c r="B388" s="209"/>
      <c r="C388" s="210"/>
      <c r="D388" s="189" t="s">
        <v>128</v>
      </c>
      <c r="E388" s="211" t="s">
        <v>28</v>
      </c>
      <c r="F388" s="212" t="s">
        <v>131</v>
      </c>
      <c r="G388" s="210"/>
      <c r="H388" s="213">
        <v>11</v>
      </c>
      <c r="I388" s="214"/>
      <c r="J388" s="210"/>
      <c r="K388" s="210"/>
      <c r="L388" s="215"/>
      <c r="M388" s="216"/>
      <c r="N388" s="217"/>
      <c r="O388" s="217"/>
      <c r="P388" s="217"/>
      <c r="Q388" s="217"/>
      <c r="R388" s="217"/>
      <c r="S388" s="217"/>
      <c r="T388" s="218"/>
      <c r="AT388" s="219" t="s">
        <v>128</v>
      </c>
      <c r="AU388" s="219" t="s">
        <v>88</v>
      </c>
      <c r="AV388" s="15" t="s">
        <v>126</v>
      </c>
      <c r="AW388" s="15" t="s">
        <v>37</v>
      </c>
      <c r="AX388" s="15" t="s">
        <v>86</v>
      </c>
      <c r="AY388" s="219" t="s">
        <v>120</v>
      </c>
    </row>
    <row r="389" spans="1:65" s="2" customFormat="1" ht="16.5" customHeight="1">
      <c r="A389" s="35"/>
      <c r="B389" s="36"/>
      <c r="C389" s="174" t="s">
        <v>572</v>
      </c>
      <c r="D389" s="174" t="s">
        <v>122</v>
      </c>
      <c r="E389" s="175" t="s">
        <v>573</v>
      </c>
      <c r="F389" s="176" t="s">
        <v>574</v>
      </c>
      <c r="G389" s="177" t="s">
        <v>135</v>
      </c>
      <c r="H389" s="178">
        <v>9</v>
      </c>
      <c r="I389" s="179"/>
      <c r="J389" s="180">
        <f>ROUND(I389*H389,2)</f>
        <v>0</v>
      </c>
      <c r="K389" s="176" t="s">
        <v>136</v>
      </c>
      <c r="L389" s="40"/>
      <c r="M389" s="181" t="s">
        <v>28</v>
      </c>
      <c r="N389" s="182" t="s">
        <v>49</v>
      </c>
      <c r="O389" s="65"/>
      <c r="P389" s="183">
        <f>O389*H389</f>
        <v>0</v>
      </c>
      <c r="Q389" s="183">
        <v>0.21734000000000001</v>
      </c>
      <c r="R389" s="183">
        <f>Q389*H389</f>
        <v>1.9560600000000001</v>
      </c>
      <c r="S389" s="183">
        <v>0</v>
      </c>
      <c r="T389" s="184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5" t="s">
        <v>126</v>
      </c>
      <c r="AT389" s="185" t="s">
        <v>122</v>
      </c>
      <c r="AU389" s="185" t="s">
        <v>88</v>
      </c>
      <c r="AY389" s="18" t="s">
        <v>120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18" t="s">
        <v>86</v>
      </c>
      <c r="BK389" s="186">
        <f>ROUND(I389*H389,2)</f>
        <v>0</v>
      </c>
      <c r="BL389" s="18" t="s">
        <v>126</v>
      </c>
      <c r="BM389" s="185" t="s">
        <v>575</v>
      </c>
    </row>
    <row r="390" spans="1:65" s="2" customFormat="1" ht="10.199999999999999">
      <c r="A390" s="35"/>
      <c r="B390" s="36"/>
      <c r="C390" s="37"/>
      <c r="D390" s="220" t="s">
        <v>138</v>
      </c>
      <c r="E390" s="37"/>
      <c r="F390" s="221" t="s">
        <v>576</v>
      </c>
      <c r="G390" s="37"/>
      <c r="H390" s="37"/>
      <c r="I390" s="222"/>
      <c r="J390" s="37"/>
      <c r="K390" s="37"/>
      <c r="L390" s="40"/>
      <c r="M390" s="223"/>
      <c r="N390" s="224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138</v>
      </c>
      <c r="AU390" s="18" t="s">
        <v>88</v>
      </c>
    </row>
    <row r="391" spans="1:65" s="13" customFormat="1" ht="10.199999999999999">
      <c r="B391" s="187"/>
      <c r="C391" s="188"/>
      <c r="D391" s="189" t="s">
        <v>128</v>
      </c>
      <c r="E391" s="190" t="s">
        <v>28</v>
      </c>
      <c r="F391" s="191" t="s">
        <v>289</v>
      </c>
      <c r="G391" s="188"/>
      <c r="H391" s="192">
        <v>9</v>
      </c>
      <c r="I391" s="193"/>
      <c r="J391" s="188"/>
      <c r="K391" s="188"/>
      <c r="L391" s="194"/>
      <c r="M391" s="195"/>
      <c r="N391" s="196"/>
      <c r="O391" s="196"/>
      <c r="P391" s="196"/>
      <c r="Q391" s="196"/>
      <c r="R391" s="196"/>
      <c r="S391" s="196"/>
      <c r="T391" s="197"/>
      <c r="AT391" s="198" t="s">
        <v>128</v>
      </c>
      <c r="AU391" s="198" t="s">
        <v>88</v>
      </c>
      <c r="AV391" s="13" t="s">
        <v>88</v>
      </c>
      <c r="AW391" s="13" t="s">
        <v>37</v>
      </c>
      <c r="AX391" s="13" t="s">
        <v>78</v>
      </c>
      <c r="AY391" s="198" t="s">
        <v>120</v>
      </c>
    </row>
    <row r="392" spans="1:65" s="14" customFormat="1" ht="10.199999999999999">
      <c r="B392" s="199"/>
      <c r="C392" s="200"/>
      <c r="D392" s="189" t="s">
        <v>128</v>
      </c>
      <c r="E392" s="201" t="s">
        <v>28</v>
      </c>
      <c r="F392" s="202" t="s">
        <v>130</v>
      </c>
      <c r="G392" s="200"/>
      <c r="H392" s="201" t="s">
        <v>28</v>
      </c>
      <c r="I392" s="203"/>
      <c r="J392" s="200"/>
      <c r="K392" s="200"/>
      <c r="L392" s="204"/>
      <c r="M392" s="205"/>
      <c r="N392" s="206"/>
      <c r="O392" s="206"/>
      <c r="P392" s="206"/>
      <c r="Q392" s="206"/>
      <c r="R392" s="206"/>
      <c r="S392" s="206"/>
      <c r="T392" s="207"/>
      <c r="AT392" s="208" t="s">
        <v>128</v>
      </c>
      <c r="AU392" s="208" t="s">
        <v>88</v>
      </c>
      <c r="AV392" s="14" t="s">
        <v>86</v>
      </c>
      <c r="AW392" s="14" t="s">
        <v>37</v>
      </c>
      <c r="AX392" s="14" t="s">
        <v>78</v>
      </c>
      <c r="AY392" s="208" t="s">
        <v>120</v>
      </c>
    </row>
    <row r="393" spans="1:65" s="15" customFormat="1" ht="10.199999999999999">
      <c r="B393" s="209"/>
      <c r="C393" s="210"/>
      <c r="D393" s="189" t="s">
        <v>128</v>
      </c>
      <c r="E393" s="211" t="s">
        <v>28</v>
      </c>
      <c r="F393" s="212" t="s">
        <v>131</v>
      </c>
      <c r="G393" s="210"/>
      <c r="H393" s="213">
        <v>9</v>
      </c>
      <c r="I393" s="214"/>
      <c r="J393" s="210"/>
      <c r="K393" s="210"/>
      <c r="L393" s="215"/>
      <c r="M393" s="216"/>
      <c r="N393" s="217"/>
      <c r="O393" s="217"/>
      <c r="P393" s="217"/>
      <c r="Q393" s="217"/>
      <c r="R393" s="217"/>
      <c r="S393" s="217"/>
      <c r="T393" s="218"/>
      <c r="AT393" s="219" t="s">
        <v>128</v>
      </c>
      <c r="AU393" s="219" t="s">
        <v>88</v>
      </c>
      <c r="AV393" s="15" t="s">
        <v>126</v>
      </c>
      <c r="AW393" s="15" t="s">
        <v>37</v>
      </c>
      <c r="AX393" s="15" t="s">
        <v>86</v>
      </c>
      <c r="AY393" s="219" t="s">
        <v>120</v>
      </c>
    </row>
    <row r="394" spans="1:65" s="2" customFormat="1" ht="16.5" customHeight="1">
      <c r="A394" s="35"/>
      <c r="B394" s="36"/>
      <c r="C394" s="225" t="s">
        <v>577</v>
      </c>
      <c r="D394" s="225" t="s">
        <v>213</v>
      </c>
      <c r="E394" s="226" t="s">
        <v>578</v>
      </c>
      <c r="F394" s="227" t="s">
        <v>579</v>
      </c>
      <c r="G394" s="228" t="s">
        <v>135</v>
      </c>
      <c r="H394" s="229">
        <v>9</v>
      </c>
      <c r="I394" s="230"/>
      <c r="J394" s="231">
        <f>ROUND(I394*H394,2)</f>
        <v>0</v>
      </c>
      <c r="K394" s="227" t="s">
        <v>136</v>
      </c>
      <c r="L394" s="232"/>
      <c r="M394" s="233" t="s">
        <v>28</v>
      </c>
      <c r="N394" s="234" t="s">
        <v>49</v>
      </c>
      <c r="O394" s="65"/>
      <c r="P394" s="183">
        <f>O394*H394</f>
        <v>0</v>
      </c>
      <c r="Q394" s="183">
        <v>0.06</v>
      </c>
      <c r="R394" s="183">
        <f>Q394*H394</f>
        <v>0.54</v>
      </c>
      <c r="S394" s="183">
        <v>0</v>
      </c>
      <c r="T394" s="18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85" t="s">
        <v>150</v>
      </c>
      <c r="AT394" s="185" t="s">
        <v>213</v>
      </c>
      <c r="AU394" s="185" t="s">
        <v>88</v>
      </c>
      <c r="AY394" s="18" t="s">
        <v>120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18" t="s">
        <v>86</v>
      </c>
      <c r="BK394" s="186">
        <f>ROUND(I394*H394,2)</f>
        <v>0</v>
      </c>
      <c r="BL394" s="18" t="s">
        <v>126</v>
      </c>
      <c r="BM394" s="185" t="s">
        <v>580</v>
      </c>
    </row>
    <row r="395" spans="1:65" s="2" customFormat="1" ht="16.5" customHeight="1">
      <c r="A395" s="35"/>
      <c r="B395" s="36"/>
      <c r="C395" s="225" t="s">
        <v>581</v>
      </c>
      <c r="D395" s="225" t="s">
        <v>213</v>
      </c>
      <c r="E395" s="226" t="s">
        <v>582</v>
      </c>
      <c r="F395" s="227" t="s">
        <v>583</v>
      </c>
      <c r="G395" s="228" t="s">
        <v>135</v>
      </c>
      <c r="H395" s="229">
        <v>9</v>
      </c>
      <c r="I395" s="230"/>
      <c r="J395" s="231">
        <f>ROUND(I395*H395,2)</f>
        <v>0</v>
      </c>
      <c r="K395" s="227" t="s">
        <v>136</v>
      </c>
      <c r="L395" s="232"/>
      <c r="M395" s="233" t="s">
        <v>28</v>
      </c>
      <c r="N395" s="234" t="s">
        <v>49</v>
      </c>
      <c r="O395" s="65"/>
      <c r="P395" s="183">
        <f>O395*H395</f>
        <v>0</v>
      </c>
      <c r="Q395" s="183">
        <v>6.0000000000000001E-3</v>
      </c>
      <c r="R395" s="183">
        <f>Q395*H395</f>
        <v>5.3999999999999999E-2</v>
      </c>
      <c r="S395" s="183">
        <v>0</v>
      </c>
      <c r="T395" s="184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85" t="s">
        <v>150</v>
      </c>
      <c r="AT395" s="185" t="s">
        <v>213</v>
      </c>
      <c r="AU395" s="185" t="s">
        <v>88</v>
      </c>
      <c r="AY395" s="18" t="s">
        <v>120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18" t="s">
        <v>86</v>
      </c>
      <c r="BK395" s="186">
        <f>ROUND(I395*H395,2)</f>
        <v>0</v>
      </c>
      <c r="BL395" s="18" t="s">
        <v>126</v>
      </c>
      <c r="BM395" s="185" t="s">
        <v>584</v>
      </c>
    </row>
    <row r="396" spans="1:65" s="2" customFormat="1" ht="16.5" customHeight="1">
      <c r="A396" s="35"/>
      <c r="B396" s="36"/>
      <c r="C396" s="174" t="s">
        <v>585</v>
      </c>
      <c r="D396" s="174" t="s">
        <v>122</v>
      </c>
      <c r="E396" s="175" t="s">
        <v>586</v>
      </c>
      <c r="F396" s="176" t="s">
        <v>587</v>
      </c>
      <c r="G396" s="177" t="s">
        <v>135</v>
      </c>
      <c r="H396" s="178">
        <v>7</v>
      </c>
      <c r="I396" s="179"/>
      <c r="J396" s="180">
        <f>ROUND(I396*H396,2)</f>
        <v>0</v>
      </c>
      <c r="K396" s="176" t="s">
        <v>136</v>
      </c>
      <c r="L396" s="40"/>
      <c r="M396" s="181" t="s">
        <v>28</v>
      </c>
      <c r="N396" s="182" t="s">
        <v>49</v>
      </c>
      <c r="O396" s="65"/>
      <c r="P396" s="183">
        <f>O396*H396</f>
        <v>0</v>
      </c>
      <c r="Q396" s="183">
        <v>0.42080000000000001</v>
      </c>
      <c r="R396" s="183">
        <f>Q396*H396</f>
        <v>2.9456000000000002</v>
      </c>
      <c r="S396" s="183">
        <v>0</v>
      </c>
      <c r="T396" s="18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5" t="s">
        <v>126</v>
      </c>
      <c r="AT396" s="185" t="s">
        <v>122</v>
      </c>
      <c r="AU396" s="185" t="s">
        <v>88</v>
      </c>
      <c r="AY396" s="18" t="s">
        <v>120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8" t="s">
        <v>86</v>
      </c>
      <c r="BK396" s="186">
        <f>ROUND(I396*H396,2)</f>
        <v>0</v>
      </c>
      <c r="BL396" s="18" t="s">
        <v>126</v>
      </c>
      <c r="BM396" s="185" t="s">
        <v>588</v>
      </c>
    </row>
    <row r="397" spans="1:65" s="2" customFormat="1" ht="10.199999999999999">
      <c r="A397" s="35"/>
      <c r="B397" s="36"/>
      <c r="C397" s="37"/>
      <c r="D397" s="220" t="s">
        <v>138</v>
      </c>
      <c r="E397" s="37"/>
      <c r="F397" s="221" t="s">
        <v>589</v>
      </c>
      <c r="G397" s="37"/>
      <c r="H397" s="37"/>
      <c r="I397" s="222"/>
      <c r="J397" s="37"/>
      <c r="K397" s="37"/>
      <c r="L397" s="40"/>
      <c r="M397" s="223"/>
      <c r="N397" s="224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138</v>
      </c>
      <c r="AU397" s="18" t="s">
        <v>88</v>
      </c>
    </row>
    <row r="398" spans="1:65" s="13" customFormat="1" ht="10.199999999999999">
      <c r="B398" s="187"/>
      <c r="C398" s="188"/>
      <c r="D398" s="189" t="s">
        <v>128</v>
      </c>
      <c r="E398" s="190" t="s">
        <v>28</v>
      </c>
      <c r="F398" s="191" t="s">
        <v>145</v>
      </c>
      <c r="G398" s="188"/>
      <c r="H398" s="192">
        <v>7</v>
      </c>
      <c r="I398" s="193"/>
      <c r="J398" s="188"/>
      <c r="K398" s="188"/>
      <c r="L398" s="194"/>
      <c r="M398" s="195"/>
      <c r="N398" s="196"/>
      <c r="O398" s="196"/>
      <c r="P398" s="196"/>
      <c r="Q398" s="196"/>
      <c r="R398" s="196"/>
      <c r="S398" s="196"/>
      <c r="T398" s="197"/>
      <c r="AT398" s="198" t="s">
        <v>128</v>
      </c>
      <c r="AU398" s="198" t="s">
        <v>88</v>
      </c>
      <c r="AV398" s="13" t="s">
        <v>88</v>
      </c>
      <c r="AW398" s="13" t="s">
        <v>37</v>
      </c>
      <c r="AX398" s="13" t="s">
        <v>78</v>
      </c>
      <c r="AY398" s="198" t="s">
        <v>120</v>
      </c>
    </row>
    <row r="399" spans="1:65" s="14" customFormat="1" ht="10.199999999999999">
      <c r="B399" s="199"/>
      <c r="C399" s="200"/>
      <c r="D399" s="189" t="s">
        <v>128</v>
      </c>
      <c r="E399" s="201" t="s">
        <v>28</v>
      </c>
      <c r="F399" s="202" t="s">
        <v>130</v>
      </c>
      <c r="G399" s="200"/>
      <c r="H399" s="201" t="s">
        <v>28</v>
      </c>
      <c r="I399" s="203"/>
      <c r="J399" s="200"/>
      <c r="K399" s="200"/>
      <c r="L399" s="204"/>
      <c r="M399" s="205"/>
      <c r="N399" s="206"/>
      <c r="O399" s="206"/>
      <c r="P399" s="206"/>
      <c r="Q399" s="206"/>
      <c r="R399" s="206"/>
      <c r="S399" s="206"/>
      <c r="T399" s="207"/>
      <c r="AT399" s="208" t="s">
        <v>128</v>
      </c>
      <c r="AU399" s="208" t="s">
        <v>88</v>
      </c>
      <c r="AV399" s="14" t="s">
        <v>86</v>
      </c>
      <c r="AW399" s="14" t="s">
        <v>37</v>
      </c>
      <c r="AX399" s="14" t="s">
        <v>78</v>
      </c>
      <c r="AY399" s="208" t="s">
        <v>120</v>
      </c>
    </row>
    <row r="400" spans="1:65" s="15" customFormat="1" ht="10.199999999999999">
      <c r="B400" s="209"/>
      <c r="C400" s="210"/>
      <c r="D400" s="189" t="s">
        <v>128</v>
      </c>
      <c r="E400" s="211" t="s">
        <v>28</v>
      </c>
      <c r="F400" s="212" t="s">
        <v>131</v>
      </c>
      <c r="G400" s="210"/>
      <c r="H400" s="213">
        <v>7</v>
      </c>
      <c r="I400" s="214"/>
      <c r="J400" s="210"/>
      <c r="K400" s="210"/>
      <c r="L400" s="215"/>
      <c r="M400" s="216"/>
      <c r="N400" s="217"/>
      <c r="O400" s="217"/>
      <c r="P400" s="217"/>
      <c r="Q400" s="217"/>
      <c r="R400" s="217"/>
      <c r="S400" s="217"/>
      <c r="T400" s="218"/>
      <c r="AT400" s="219" t="s">
        <v>128</v>
      </c>
      <c r="AU400" s="219" t="s">
        <v>88</v>
      </c>
      <c r="AV400" s="15" t="s">
        <v>126</v>
      </c>
      <c r="AW400" s="15" t="s">
        <v>37</v>
      </c>
      <c r="AX400" s="15" t="s">
        <v>86</v>
      </c>
      <c r="AY400" s="219" t="s">
        <v>120</v>
      </c>
    </row>
    <row r="401" spans="1:65" s="2" customFormat="1" ht="24.15" customHeight="1">
      <c r="A401" s="35"/>
      <c r="B401" s="36"/>
      <c r="C401" s="174" t="s">
        <v>590</v>
      </c>
      <c r="D401" s="174" t="s">
        <v>122</v>
      </c>
      <c r="E401" s="175" t="s">
        <v>591</v>
      </c>
      <c r="F401" s="176" t="s">
        <v>592</v>
      </c>
      <c r="G401" s="177" t="s">
        <v>135</v>
      </c>
      <c r="H401" s="178">
        <v>14</v>
      </c>
      <c r="I401" s="179"/>
      <c r="J401" s="180">
        <f>ROUND(I401*H401,2)</f>
        <v>0</v>
      </c>
      <c r="K401" s="176" t="s">
        <v>136</v>
      </c>
      <c r="L401" s="40"/>
      <c r="M401" s="181" t="s">
        <v>28</v>
      </c>
      <c r="N401" s="182" t="s">
        <v>49</v>
      </c>
      <c r="O401" s="65"/>
      <c r="P401" s="183">
        <f>O401*H401</f>
        <v>0</v>
      </c>
      <c r="Q401" s="183">
        <v>0.31108000000000002</v>
      </c>
      <c r="R401" s="183">
        <f>Q401*H401</f>
        <v>4.3551200000000003</v>
      </c>
      <c r="S401" s="183">
        <v>0</v>
      </c>
      <c r="T401" s="18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5" t="s">
        <v>126</v>
      </c>
      <c r="AT401" s="185" t="s">
        <v>122</v>
      </c>
      <c r="AU401" s="185" t="s">
        <v>88</v>
      </c>
      <c r="AY401" s="18" t="s">
        <v>120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18" t="s">
        <v>86</v>
      </c>
      <c r="BK401" s="186">
        <f>ROUND(I401*H401,2)</f>
        <v>0</v>
      </c>
      <c r="BL401" s="18" t="s">
        <v>126</v>
      </c>
      <c r="BM401" s="185" t="s">
        <v>593</v>
      </c>
    </row>
    <row r="402" spans="1:65" s="2" customFormat="1" ht="10.199999999999999">
      <c r="A402" s="35"/>
      <c r="B402" s="36"/>
      <c r="C402" s="37"/>
      <c r="D402" s="220" t="s">
        <v>138</v>
      </c>
      <c r="E402" s="37"/>
      <c r="F402" s="221" t="s">
        <v>594</v>
      </c>
      <c r="G402" s="37"/>
      <c r="H402" s="37"/>
      <c r="I402" s="222"/>
      <c r="J402" s="37"/>
      <c r="K402" s="37"/>
      <c r="L402" s="40"/>
      <c r="M402" s="223"/>
      <c r="N402" s="224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138</v>
      </c>
      <c r="AU402" s="18" t="s">
        <v>88</v>
      </c>
    </row>
    <row r="403" spans="1:65" s="13" customFormat="1" ht="10.199999999999999">
      <c r="B403" s="187"/>
      <c r="C403" s="188"/>
      <c r="D403" s="189" t="s">
        <v>128</v>
      </c>
      <c r="E403" s="190" t="s">
        <v>28</v>
      </c>
      <c r="F403" s="191" t="s">
        <v>326</v>
      </c>
      <c r="G403" s="188"/>
      <c r="H403" s="192">
        <v>14</v>
      </c>
      <c r="I403" s="193"/>
      <c r="J403" s="188"/>
      <c r="K403" s="188"/>
      <c r="L403" s="194"/>
      <c r="M403" s="195"/>
      <c r="N403" s="196"/>
      <c r="O403" s="196"/>
      <c r="P403" s="196"/>
      <c r="Q403" s="196"/>
      <c r="R403" s="196"/>
      <c r="S403" s="196"/>
      <c r="T403" s="197"/>
      <c r="AT403" s="198" t="s">
        <v>128</v>
      </c>
      <c r="AU403" s="198" t="s">
        <v>88</v>
      </c>
      <c r="AV403" s="13" t="s">
        <v>88</v>
      </c>
      <c r="AW403" s="13" t="s">
        <v>37</v>
      </c>
      <c r="AX403" s="13" t="s">
        <v>78</v>
      </c>
      <c r="AY403" s="198" t="s">
        <v>120</v>
      </c>
    </row>
    <row r="404" spans="1:65" s="14" customFormat="1" ht="10.199999999999999">
      <c r="B404" s="199"/>
      <c r="C404" s="200"/>
      <c r="D404" s="189" t="s">
        <v>128</v>
      </c>
      <c r="E404" s="201" t="s">
        <v>28</v>
      </c>
      <c r="F404" s="202" t="s">
        <v>130</v>
      </c>
      <c r="G404" s="200"/>
      <c r="H404" s="201" t="s">
        <v>28</v>
      </c>
      <c r="I404" s="203"/>
      <c r="J404" s="200"/>
      <c r="K404" s="200"/>
      <c r="L404" s="204"/>
      <c r="M404" s="205"/>
      <c r="N404" s="206"/>
      <c r="O404" s="206"/>
      <c r="P404" s="206"/>
      <c r="Q404" s="206"/>
      <c r="R404" s="206"/>
      <c r="S404" s="206"/>
      <c r="T404" s="207"/>
      <c r="AT404" s="208" t="s">
        <v>128</v>
      </c>
      <c r="AU404" s="208" t="s">
        <v>88</v>
      </c>
      <c r="AV404" s="14" t="s">
        <v>86</v>
      </c>
      <c r="AW404" s="14" t="s">
        <v>37</v>
      </c>
      <c r="AX404" s="14" t="s">
        <v>78</v>
      </c>
      <c r="AY404" s="208" t="s">
        <v>120</v>
      </c>
    </row>
    <row r="405" spans="1:65" s="15" customFormat="1" ht="10.199999999999999">
      <c r="B405" s="209"/>
      <c r="C405" s="210"/>
      <c r="D405" s="189" t="s">
        <v>128</v>
      </c>
      <c r="E405" s="211" t="s">
        <v>28</v>
      </c>
      <c r="F405" s="212" t="s">
        <v>131</v>
      </c>
      <c r="G405" s="210"/>
      <c r="H405" s="213">
        <v>14</v>
      </c>
      <c r="I405" s="214"/>
      <c r="J405" s="210"/>
      <c r="K405" s="210"/>
      <c r="L405" s="215"/>
      <c r="M405" s="216"/>
      <c r="N405" s="217"/>
      <c r="O405" s="217"/>
      <c r="P405" s="217"/>
      <c r="Q405" s="217"/>
      <c r="R405" s="217"/>
      <c r="S405" s="217"/>
      <c r="T405" s="218"/>
      <c r="AT405" s="219" t="s">
        <v>128</v>
      </c>
      <c r="AU405" s="219" t="s">
        <v>88</v>
      </c>
      <c r="AV405" s="15" t="s">
        <v>126</v>
      </c>
      <c r="AW405" s="15" t="s">
        <v>37</v>
      </c>
      <c r="AX405" s="15" t="s">
        <v>86</v>
      </c>
      <c r="AY405" s="219" t="s">
        <v>120</v>
      </c>
    </row>
    <row r="406" spans="1:65" s="12" customFormat="1" ht="22.8" customHeight="1">
      <c r="B406" s="158"/>
      <c r="C406" s="159"/>
      <c r="D406" s="160" t="s">
        <v>77</v>
      </c>
      <c r="E406" s="172" t="s">
        <v>289</v>
      </c>
      <c r="F406" s="172" t="s">
        <v>595</v>
      </c>
      <c r="G406" s="159"/>
      <c r="H406" s="159"/>
      <c r="I406" s="162"/>
      <c r="J406" s="173">
        <f>BK406</f>
        <v>0</v>
      </c>
      <c r="K406" s="159"/>
      <c r="L406" s="164"/>
      <c r="M406" s="165"/>
      <c r="N406" s="166"/>
      <c r="O406" s="166"/>
      <c r="P406" s="167">
        <f>SUM(P407:P465)</f>
        <v>0</v>
      </c>
      <c r="Q406" s="166"/>
      <c r="R406" s="167">
        <f>SUM(R407:R465)</f>
        <v>249.95338000000001</v>
      </c>
      <c r="S406" s="166"/>
      <c r="T406" s="168">
        <f>SUM(T407:T465)</f>
        <v>0</v>
      </c>
      <c r="AR406" s="169" t="s">
        <v>86</v>
      </c>
      <c r="AT406" s="170" t="s">
        <v>77</v>
      </c>
      <c r="AU406" s="170" t="s">
        <v>86</v>
      </c>
      <c r="AY406" s="169" t="s">
        <v>120</v>
      </c>
      <c r="BK406" s="171">
        <f>SUM(BK407:BK465)</f>
        <v>0</v>
      </c>
    </row>
    <row r="407" spans="1:65" s="2" customFormat="1" ht="16.5" customHeight="1">
      <c r="A407" s="35"/>
      <c r="B407" s="36"/>
      <c r="C407" s="174" t="s">
        <v>596</v>
      </c>
      <c r="D407" s="174" t="s">
        <v>122</v>
      </c>
      <c r="E407" s="175" t="s">
        <v>597</v>
      </c>
      <c r="F407" s="176" t="s">
        <v>598</v>
      </c>
      <c r="G407" s="177" t="s">
        <v>135</v>
      </c>
      <c r="H407" s="178">
        <v>3</v>
      </c>
      <c r="I407" s="179"/>
      <c r="J407" s="180">
        <f>ROUND(I407*H407,2)</f>
        <v>0</v>
      </c>
      <c r="K407" s="176" t="s">
        <v>136</v>
      </c>
      <c r="L407" s="40"/>
      <c r="M407" s="181" t="s">
        <v>28</v>
      </c>
      <c r="N407" s="182" t="s">
        <v>49</v>
      </c>
      <c r="O407" s="65"/>
      <c r="P407" s="183">
        <f>O407*H407</f>
        <v>0</v>
      </c>
      <c r="Q407" s="183">
        <v>6.9999999999999999E-4</v>
      </c>
      <c r="R407" s="183">
        <f>Q407*H407</f>
        <v>2.0999999999999999E-3</v>
      </c>
      <c r="S407" s="183">
        <v>0</v>
      </c>
      <c r="T407" s="184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5" t="s">
        <v>126</v>
      </c>
      <c r="AT407" s="185" t="s">
        <v>122</v>
      </c>
      <c r="AU407" s="185" t="s">
        <v>88</v>
      </c>
      <c r="AY407" s="18" t="s">
        <v>120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8" t="s">
        <v>86</v>
      </c>
      <c r="BK407" s="186">
        <f>ROUND(I407*H407,2)</f>
        <v>0</v>
      </c>
      <c r="BL407" s="18" t="s">
        <v>126</v>
      </c>
      <c r="BM407" s="185" t="s">
        <v>599</v>
      </c>
    </row>
    <row r="408" spans="1:65" s="2" customFormat="1" ht="10.199999999999999">
      <c r="A408" s="35"/>
      <c r="B408" s="36"/>
      <c r="C408" s="37"/>
      <c r="D408" s="220" t="s">
        <v>138</v>
      </c>
      <c r="E408" s="37"/>
      <c r="F408" s="221" t="s">
        <v>600</v>
      </c>
      <c r="G408" s="37"/>
      <c r="H408" s="37"/>
      <c r="I408" s="222"/>
      <c r="J408" s="37"/>
      <c r="K408" s="37"/>
      <c r="L408" s="40"/>
      <c r="M408" s="223"/>
      <c r="N408" s="224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138</v>
      </c>
      <c r="AU408" s="18" t="s">
        <v>88</v>
      </c>
    </row>
    <row r="409" spans="1:65" s="13" customFormat="1" ht="10.199999999999999">
      <c r="B409" s="187"/>
      <c r="C409" s="188"/>
      <c r="D409" s="189" t="s">
        <v>128</v>
      </c>
      <c r="E409" s="190" t="s">
        <v>28</v>
      </c>
      <c r="F409" s="191" t="s">
        <v>255</v>
      </c>
      <c r="G409" s="188"/>
      <c r="H409" s="192">
        <v>3</v>
      </c>
      <c r="I409" s="193"/>
      <c r="J409" s="188"/>
      <c r="K409" s="188"/>
      <c r="L409" s="194"/>
      <c r="M409" s="195"/>
      <c r="N409" s="196"/>
      <c r="O409" s="196"/>
      <c r="P409" s="196"/>
      <c r="Q409" s="196"/>
      <c r="R409" s="196"/>
      <c r="S409" s="196"/>
      <c r="T409" s="197"/>
      <c r="AT409" s="198" t="s">
        <v>128</v>
      </c>
      <c r="AU409" s="198" t="s">
        <v>88</v>
      </c>
      <c r="AV409" s="13" t="s">
        <v>88</v>
      </c>
      <c r="AW409" s="13" t="s">
        <v>37</v>
      </c>
      <c r="AX409" s="13" t="s">
        <v>78</v>
      </c>
      <c r="AY409" s="198" t="s">
        <v>120</v>
      </c>
    </row>
    <row r="410" spans="1:65" s="14" customFormat="1" ht="10.199999999999999">
      <c r="B410" s="199"/>
      <c r="C410" s="200"/>
      <c r="D410" s="189" t="s">
        <v>128</v>
      </c>
      <c r="E410" s="201" t="s">
        <v>28</v>
      </c>
      <c r="F410" s="202" t="s">
        <v>130</v>
      </c>
      <c r="G410" s="200"/>
      <c r="H410" s="201" t="s">
        <v>28</v>
      </c>
      <c r="I410" s="203"/>
      <c r="J410" s="200"/>
      <c r="K410" s="200"/>
      <c r="L410" s="204"/>
      <c r="M410" s="205"/>
      <c r="N410" s="206"/>
      <c r="O410" s="206"/>
      <c r="P410" s="206"/>
      <c r="Q410" s="206"/>
      <c r="R410" s="206"/>
      <c r="S410" s="206"/>
      <c r="T410" s="207"/>
      <c r="AT410" s="208" t="s">
        <v>128</v>
      </c>
      <c r="AU410" s="208" t="s">
        <v>88</v>
      </c>
      <c r="AV410" s="14" t="s">
        <v>86</v>
      </c>
      <c r="AW410" s="14" t="s">
        <v>37</v>
      </c>
      <c r="AX410" s="14" t="s">
        <v>78</v>
      </c>
      <c r="AY410" s="208" t="s">
        <v>120</v>
      </c>
    </row>
    <row r="411" spans="1:65" s="15" customFormat="1" ht="10.199999999999999">
      <c r="B411" s="209"/>
      <c r="C411" s="210"/>
      <c r="D411" s="189" t="s">
        <v>128</v>
      </c>
      <c r="E411" s="211" t="s">
        <v>28</v>
      </c>
      <c r="F411" s="212" t="s">
        <v>131</v>
      </c>
      <c r="G411" s="210"/>
      <c r="H411" s="213">
        <v>3</v>
      </c>
      <c r="I411" s="214"/>
      <c r="J411" s="210"/>
      <c r="K411" s="210"/>
      <c r="L411" s="215"/>
      <c r="M411" s="216"/>
      <c r="N411" s="217"/>
      <c r="O411" s="217"/>
      <c r="P411" s="217"/>
      <c r="Q411" s="217"/>
      <c r="R411" s="217"/>
      <c r="S411" s="217"/>
      <c r="T411" s="218"/>
      <c r="AT411" s="219" t="s">
        <v>128</v>
      </c>
      <c r="AU411" s="219" t="s">
        <v>88</v>
      </c>
      <c r="AV411" s="15" t="s">
        <v>126</v>
      </c>
      <c r="AW411" s="15" t="s">
        <v>37</v>
      </c>
      <c r="AX411" s="15" t="s">
        <v>86</v>
      </c>
      <c r="AY411" s="219" t="s">
        <v>120</v>
      </c>
    </row>
    <row r="412" spans="1:65" s="2" customFormat="1" ht="16.5" customHeight="1">
      <c r="A412" s="35"/>
      <c r="B412" s="36"/>
      <c r="C412" s="225" t="s">
        <v>601</v>
      </c>
      <c r="D412" s="225" t="s">
        <v>213</v>
      </c>
      <c r="E412" s="226" t="s">
        <v>602</v>
      </c>
      <c r="F412" s="227" t="s">
        <v>603</v>
      </c>
      <c r="G412" s="228" t="s">
        <v>135</v>
      </c>
      <c r="H412" s="229">
        <v>1</v>
      </c>
      <c r="I412" s="230"/>
      <c r="J412" s="231">
        <f>ROUND(I412*H412,2)</f>
        <v>0</v>
      </c>
      <c r="K412" s="227" t="s">
        <v>136</v>
      </c>
      <c r="L412" s="232"/>
      <c r="M412" s="233" t="s">
        <v>28</v>
      </c>
      <c r="N412" s="234" t="s">
        <v>49</v>
      </c>
      <c r="O412" s="65"/>
      <c r="P412" s="183">
        <f>O412*H412</f>
        <v>0</v>
      </c>
      <c r="Q412" s="183">
        <v>3.5000000000000001E-3</v>
      </c>
      <c r="R412" s="183">
        <f>Q412*H412</f>
        <v>3.5000000000000001E-3</v>
      </c>
      <c r="S412" s="183">
        <v>0</v>
      </c>
      <c r="T412" s="184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85" t="s">
        <v>150</v>
      </c>
      <c r="AT412" s="185" t="s">
        <v>213</v>
      </c>
      <c r="AU412" s="185" t="s">
        <v>88</v>
      </c>
      <c r="AY412" s="18" t="s">
        <v>120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18" t="s">
        <v>86</v>
      </c>
      <c r="BK412" s="186">
        <f>ROUND(I412*H412,2)</f>
        <v>0</v>
      </c>
      <c r="BL412" s="18" t="s">
        <v>126</v>
      </c>
      <c r="BM412" s="185" t="s">
        <v>604</v>
      </c>
    </row>
    <row r="413" spans="1:65" s="2" customFormat="1" ht="16.5" customHeight="1">
      <c r="A413" s="35"/>
      <c r="B413" s="36"/>
      <c r="C413" s="225" t="s">
        <v>605</v>
      </c>
      <c r="D413" s="225" t="s">
        <v>213</v>
      </c>
      <c r="E413" s="226" t="s">
        <v>606</v>
      </c>
      <c r="F413" s="227" t="s">
        <v>607</v>
      </c>
      <c r="G413" s="228" t="s">
        <v>135</v>
      </c>
      <c r="H413" s="229">
        <v>2</v>
      </c>
      <c r="I413" s="230"/>
      <c r="J413" s="231">
        <f>ROUND(I413*H413,2)</f>
        <v>0</v>
      </c>
      <c r="K413" s="227" t="s">
        <v>136</v>
      </c>
      <c r="L413" s="232"/>
      <c r="M413" s="233" t="s">
        <v>28</v>
      </c>
      <c r="N413" s="234" t="s">
        <v>49</v>
      </c>
      <c r="O413" s="65"/>
      <c r="P413" s="183">
        <f>O413*H413</f>
        <v>0</v>
      </c>
      <c r="Q413" s="183">
        <v>7.7000000000000002E-3</v>
      </c>
      <c r="R413" s="183">
        <f>Q413*H413</f>
        <v>1.54E-2</v>
      </c>
      <c r="S413" s="183">
        <v>0</v>
      </c>
      <c r="T413" s="184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85" t="s">
        <v>150</v>
      </c>
      <c r="AT413" s="185" t="s">
        <v>213</v>
      </c>
      <c r="AU413" s="185" t="s">
        <v>88</v>
      </c>
      <c r="AY413" s="18" t="s">
        <v>120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18" t="s">
        <v>86</v>
      </c>
      <c r="BK413" s="186">
        <f>ROUND(I413*H413,2)</f>
        <v>0</v>
      </c>
      <c r="BL413" s="18" t="s">
        <v>126</v>
      </c>
      <c r="BM413" s="185" t="s">
        <v>608</v>
      </c>
    </row>
    <row r="414" spans="1:65" s="2" customFormat="1" ht="16.5" customHeight="1">
      <c r="A414" s="35"/>
      <c r="B414" s="36"/>
      <c r="C414" s="174" t="s">
        <v>609</v>
      </c>
      <c r="D414" s="174" t="s">
        <v>122</v>
      </c>
      <c r="E414" s="175" t="s">
        <v>610</v>
      </c>
      <c r="F414" s="176" t="s">
        <v>611</v>
      </c>
      <c r="G414" s="177" t="s">
        <v>135</v>
      </c>
      <c r="H414" s="178">
        <v>2</v>
      </c>
      <c r="I414" s="179"/>
      <c r="J414" s="180">
        <f>ROUND(I414*H414,2)</f>
        <v>0</v>
      </c>
      <c r="K414" s="176" t="s">
        <v>136</v>
      </c>
      <c r="L414" s="40"/>
      <c r="M414" s="181" t="s">
        <v>28</v>
      </c>
      <c r="N414" s="182" t="s">
        <v>49</v>
      </c>
      <c r="O414" s="65"/>
      <c r="P414" s="183">
        <f>O414*H414</f>
        <v>0</v>
      </c>
      <c r="Q414" s="183">
        <v>0.11241</v>
      </c>
      <c r="R414" s="183">
        <f>Q414*H414</f>
        <v>0.22481999999999999</v>
      </c>
      <c r="S414" s="183">
        <v>0</v>
      </c>
      <c r="T414" s="18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5" t="s">
        <v>126</v>
      </c>
      <c r="AT414" s="185" t="s">
        <v>122</v>
      </c>
      <c r="AU414" s="185" t="s">
        <v>88</v>
      </c>
      <c r="AY414" s="18" t="s">
        <v>120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8" t="s">
        <v>86</v>
      </c>
      <c r="BK414" s="186">
        <f>ROUND(I414*H414,2)</f>
        <v>0</v>
      </c>
      <c r="BL414" s="18" t="s">
        <v>126</v>
      </c>
      <c r="BM414" s="185" t="s">
        <v>612</v>
      </c>
    </row>
    <row r="415" spans="1:65" s="2" customFormat="1" ht="10.199999999999999">
      <c r="A415" s="35"/>
      <c r="B415" s="36"/>
      <c r="C415" s="37"/>
      <c r="D415" s="220" t="s">
        <v>138</v>
      </c>
      <c r="E415" s="37"/>
      <c r="F415" s="221" t="s">
        <v>613</v>
      </c>
      <c r="G415" s="37"/>
      <c r="H415" s="37"/>
      <c r="I415" s="222"/>
      <c r="J415" s="37"/>
      <c r="K415" s="37"/>
      <c r="L415" s="40"/>
      <c r="M415" s="223"/>
      <c r="N415" s="224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138</v>
      </c>
      <c r="AU415" s="18" t="s">
        <v>88</v>
      </c>
    </row>
    <row r="416" spans="1:65" s="13" customFormat="1" ht="10.199999999999999">
      <c r="B416" s="187"/>
      <c r="C416" s="188"/>
      <c r="D416" s="189" t="s">
        <v>128</v>
      </c>
      <c r="E416" s="190" t="s">
        <v>28</v>
      </c>
      <c r="F416" s="191" t="s">
        <v>88</v>
      </c>
      <c r="G416" s="188"/>
      <c r="H416" s="192">
        <v>2</v>
      </c>
      <c r="I416" s="193"/>
      <c r="J416" s="188"/>
      <c r="K416" s="188"/>
      <c r="L416" s="194"/>
      <c r="M416" s="195"/>
      <c r="N416" s="196"/>
      <c r="O416" s="196"/>
      <c r="P416" s="196"/>
      <c r="Q416" s="196"/>
      <c r="R416" s="196"/>
      <c r="S416" s="196"/>
      <c r="T416" s="197"/>
      <c r="AT416" s="198" t="s">
        <v>128</v>
      </c>
      <c r="AU416" s="198" t="s">
        <v>88</v>
      </c>
      <c r="AV416" s="13" t="s">
        <v>88</v>
      </c>
      <c r="AW416" s="13" t="s">
        <v>37</v>
      </c>
      <c r="AX416" s="13" t="s">
        <v>78</v>
      </c>
      <c r="AY416" s="198" t="s">
        <v>120</v>
      </c>
    </row>
    <row r="417" spans="1:65" s="14" customFormat="1" ht="10.199999999999999">
      <c r="B417" s="199"/>
      <c r="C417" s="200"/>
      <c r="D417" s="189" t="s">
        <v>128</v>
      </c>
      <c r="E417" s="201" t="s">
        <v>28</v>
      </c>
      <c r="F417" s="202" t="s">
        <v>130</v>
      </c>
      <c r="G417" s="200"/>
      <c r="H417" s="201" t="s">
        <v>28</v>
      </c>
      <c r="I417" s="203"/>
      <c r="J417" s="200"/>
      <c r="K417" s="200"/>
      <c r="L417" s="204"/>
      <c r="M417" s="205"/>
      <c r="N417" s="206"/>
      <c r="O417" s="206"/>
      <c r="P417" s="206"/>
      <c r="Q417" s="206"/>
      <c r="R417" s="206"/>
      <c r="S417" s="206"/>
      <c r="T417" s="207"/>
      <c r="AT417" s="208" t="s">
        <v>128</v>
      </c>
      <c r="AU417" s="208" t="s">
        <v>88</v>
      </c>
      <c r="AV417" s="14" t="s">
        <v>86</v>
      </c>
      <c r="AW417" s="14" t="s">
        <v>37</v>
      </c>
      <c r="AX417" s="14" t="s">
        <v>78</v>
      </c>
      <c r="AY417" s="208" t="s">
        <v>120</v>
      </c>
    </row>
    <row r="418" spans="1:65" s="15" customFormat="1" ht="10.199999999999999">
      <c r="B418" s="209"/>
      <c r="C418" s="210"/>
      <c r="D418" s="189" t="s">
        <v>128</v>
      </c>
      <c r="E418" s="211" t="s">
        <v>28</v>
      </c>
      <c r="F418" s="212" t="s">
        <v>131</v>
      </c>
      <c r="G418" s="210"/>
      <c r="H418" s="213">
        <v>2</v>
      </c>
      <c r="I418" s="214"/>
      <c r="J418" s="210"/>
      <c r="K418" s="210"/>
      <c r="L418" s="215"/>
      <c r="M418" s="216"/>
      <c r="N418" s="217"/>
      <c r="O418" s="217"/>
      <c r="P418" s="217"/>
      <c r="Q418" s="217"/>
      <c r="R418" s="217"/>
      <c r="S418" s="217"/>
      <c r="T418" s="218"/>
      <c r="AT418" s="219" t="s">
        <v>128</v>
      </c>
      <c r="AU418" s="219" t="s">
        <v>88</v>
      </c>
      <c r="AV418" s="15" t="s">
        <v>126</v>
      </c>
      <c r="AW418" s="15" t="s">
        <v>37</v>
      </c>
      <c r="AX418" s="15" t="s">
        <v>86</v>
      </c>
      <c r="AY418" s="219" t="s">
        <v>120</v>
      </c>
    </row>
    <row r="419" spans="1:65" s="2" customFormat="1" ht="16.5" customHeight="1">
      <c r="A419" s="35"/>
      <c r="B419" s="36"/>
      <c r="C419" s="225" t="s">
        <v>614</v>
      </c>
      <c r="D419" s="225" t="s">
        <v>213</v>
      </c>
      <c r="E419" s="226" t="s">
        <v>615</v>
      </c>
      <c r="F419" s="227" t="s">
        <v>616</v>
      </c>
      <c r="G419" s="228" t="s">
        <v>135</v>
      </c>
      <c r="H419" s="229">
        <v>2</v>
      </c>
      <c r="I419" s="230"/>
      <c r="J419" s="231">
        <f>ROUND(I419*H419,2)</f>
        <v>0</v>
      </c>
      <c r="K419" s="227" t="s">
        <v>136</v>
      </c>
      <c r="L419" s="232"/>
      <c r="M419" s="233" t="s">
        <v>28</v>
      </c>
      <c r="N419" s="234" t="s">
        <v>49</v>
      </c>
      <c r="O419" s="65"/>
      <c r="P419" s="183">
        <f>O419*H419</f>
        <v>0</v>
      </c>
      <c r="Q419" s="183">
        <v>6.1000000000000004E-3</v>
      </c>
      <c r="R419" s="183">
        <f>Q419*H419</f>
        <v>1.2200000000000001E-2</v>
      </c>
      <c r="S419" s="183">
        <v>0</v>
      </c>
      <c r="T419" s="184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85" t="s">
        <v>150</v>
      </c>
      <c r="AT419" s="185" t="s">
        <v>213</v>
      </c>
      <c r="AU419" s="185" t="s">
        <v>88</v>
      </c>
      <c r="AY419" s="18" t="s">
        <v>120</v>
      </c>
      <c r="BE419" s="186">
        <f>IF(N419="základní",J419,0)</f>
        <v>0</v>
      </c>
      <c r="BF419" s="186">
        <f>IF(N419="snížená",J419,0)</f>
        <v>0</v>
      </c>
      <c r="BG419" s="186">
        <f>IF(N419="zákl. přenesená",J419,0)</f>
        <v>0</v>
      </c>
      <c r="BH419" s="186">
        <f>IF(N419="sníž. přenesená",J419,0)</f>
        <v>0</v>
      </c>
      <c r="BI419" s="186">
        <f>IF(N419="nulová",J419,0)</f>
        <v>0</v>
      </c>
      <c r="BJ419" s="18" t="s">
        <v>86</v>
      </c>
      <c r="BK419" s="186">
        <f>ROUND(I419*H419,2)</f>
        <v>0</v>
      </c>
      <c r="BL419" s="18" t="s">
        <v>126</v>
      </c>
      <c r="BM419" s="185" t="s">
        <v>617</v>
      </c>
    </row>
    <row r="420" spans="1:65" s="2" customFormat="1" ht="16.5" customHeight="1">
      <c r="A420" s="35"/>
      <c r="B420" s="36"/>
      <c r="C420" s="225" t="s">
        <v>348</v>
      </c>
      <c r="D420" s="225" t="s">
        <v>213</v>
      </c>
      <c r="E420" s="226" t="s">
        <v>618</v>
      </c>
      <c r="F420" s="227" t="s">
        <v>619</v>
      </c>
      <c r="G420" s="228" t="s">
        <v>135</v>
      </c>
      <c r="H420" s="229">
        <v>2</v>
      </c>
      <c r="I420" s="230"/>
      <c r="J420" s="231">
        <f>ROUND(I420*H420,2)</f>
        <v>0</v>
      </c>
      <c r="K420" s="227" t="s">
        <v>136</v>
      </c>
      <c r="L420" s="232"/>
      <c r="M420" s="233" t="s">
        <v>28</v>
      </c>
      <c r="N420" s="234" t="s">
        <v>49</v>
      </c>
      <c r="O420" s="65"/>
      <c r="P420" s="183">
        <f>O420*H420</f>
        <v>0</v>
      </c>
      <c r="Q420" s="183">
        <v>3.0000000000000001E-3</v>
      </c>
      <c r="R420" s="183">
        <f>Q420*H420</f>
        <v>6.0000000000000001E-3</v>
      </c>
      <c r="S420" s="183">
        <v>0</v>
      </c>
      <c r="T420" s="184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85" t="s">
        <v>150</v>
      </c>
      <c r="AT420" s="185" t="s">
        <v>213</v>
      </c>
      <c r="AU420" s="185" t="s">
        <v>88</v>
      </c>
      <c r="AY420" s="18" t="s">
        <v>120</v>
      </c>
      <c r="BE420" s="186">
        <f>IF(N420="základní",J420,0)</f>
        <v>0</v>
      </c>
      <c r="BF420" s="186">
        <f>IF(N420="snížená",J420,0)</f>
        <v>0</v>
      </c>
      <c r="BG420" s="186">
        <f>IF(N420="zákl. přenesená",J420,0)</f>
        <v>0</v>
      </c>
      <c r="BH420" s="186">
        <f>IF(N420="sníž. přenesená",J420,0)</f>
        <v>0</v>
      </c>
      <c r="BI420" s="186">
        <f>IF(N420="nulová",J420,0)</f>
        <v>0</v>
      </c>
      <c r="BJ420" s="18" t="s">
        <v>86</v>
      </c>
      <c r="BK420" s="186">
        <f>ROUND(I420*H420,2)</f>
        <v>0</v>
      </c>
      <c r="BL420" s="18" t="s">
        <v>126</v>
      </c>
      <c r="BM420" s="185" t="s">
        <v>620</v>
      </c>
    </row>
    <row r="421" spans="1:65" s="2" customFormat="1" ht="16.5" customHeight="1">
      <c r="A421" s="35"/>
      <c r="B421" s="36"/>
      <c r="C421" s="225" t="s">
        <v>621</v>
      </c>
      <c r="D421" s="225" t="s">
        <v>213</v>
      </c>
      <c r="E421" s="226" t="s">
        <v>622</v>
      </c>
      <c r="F421" s="227" t="s">
        <v>623</v>
      </c>
      <c r="G421" s="228" t="s">
        <v>135</v>
      </c>
      <c r="H421" s="229">
        <v>2</v>
      </c>
      <c r="I421" s="230"/>
      <c r="J421" s="231">
        <f>ROUND(I421*H421,2)</f>
        <v>0</v>
      </c>
      <c r="K421" s="227" t="s">
        <v>136</v>
      </c>
      <c r="L421" s="232"/>
      <c r="M421" s="233" t="s">
        <v>28</v>
      </c>
      <c r="N421" s="234" t="s">
        <v>49</v>
      </c>
      <c r="O421" s="65"/>
      <c r="P421" s="183">
        <f>O421*H421</f>
        <v>0</v>
      </c>
      <c r="Q421" s="183">
        <v>3.5E-4</v>
      </c>
      <c r="R421" s="183">
        <f>Q421*H421</f>
        <v>6.9999999999999999E-4</v>
      </c>
      <c r="S421" s="183">
        <v>0</v>
      </c>
      <c r="T421" s="184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5" t="s">
        <v>150</v>
      </c>
      <c r="AT421" s="185" t="s">
        <v>213</v>
      </c>
      <c r="AU421" s="185" t="s">
        <v>88</v>
      </c>
      <c r="AY421" s="18" t="s">
        <v>120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8" t="s">
        <v>86</v>
      </c>
      <c r="BK421" s="186">
        <f>ROUND(I421*H421,2)</f>
        <v>0</v>
      </c>
      <c r="BL421" s="18" t="s">
        <v>126</v>
      </c>
      <c r="BM421" s="185" t="s">
        <v>624</v>
      </c>
    </row>
    <row r="422" spans="1:65" s="2" customFormat="1" ht="16.5" customHeight="1">
      <c r="A422" s="35"/>
      <c r="B422" s="36"/>
      <c r="C422" s="225" t="s">
        <v>625</v>
      </c>
      <c r="D422" s="225" t="s">
        <v>213</v>
      </c>
      <c r="E422" s="226" t="s">
        <v>626</v>
      </c>
      <c r="F422" s="227" t="s">
        <v>627</v>
      </c>
      <c r="G422" s="228" t="s">
        <v>135</v>
      </c>
      <c r="H422" s="229">
        <v>2</v>
      </c>
      <c r="I422" s="230"/>
      <c r="J422" s="231">
        <f>ROUND(I422*H422,2)</f>
        <v>0</v>
      </c>
      <c r="K422" s="227" t="s">
        <v>136</v>
      </c>
      <c r="L422" s="232"/>
      <c r="M422" s="233" t="s">
        <v>28</v>
      </c>
      <c r="N422" s="234" t="s">
        <v>49</v>
      </c>
      <c r="O422" s="65"/>
      <c r="P422" s="183">
        <f>O422*H422</f>
        <v>0</v>
      </c>
      <c r="Q422" s="183">
        <v>1E-4</v>
      </c>
      <c r="R422" s="183">
        <f>Q422*H422</f>
        <v>2.0000000000000001E-4</v>
      </c>
      <c r="S422" s="183">
        <v>0</v>
      </c>
      <c r="T422" s="184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5" t="s">
        <v>150</v>
      </c>
      <c r="AT422" s="185" t="s">
        <v>213</v>
      </c>
      <c r="AU422" s="185" t="s">
        <v>88</v>
      </c>
      <c r="AY422" s="18" t="s">
        <v>120</v>
      </c>
      <c r="BE422" s="186">
        <f>IF(N422="základní",J422,0)</f>
        <v>0</v>
      </c>
      <c r="BF422" s="186">
        <f>IF(N422="snížená",J422,0)</f>
        <v>0</v>
      </c>
      <c r="BG422" s="186">
        <f>IF(N422="zákl. přenesená",J422,0)</f>
        <v>0</v>
      </c>
      <c r="BH422" s="186">
        <f>IF(N422="sníž. přenesená",J422,0)</f>
        <v>0</v>
      </c>
      <c r="BI422" s="186">
        <f>IF(N422="nulová",J422,0)</f>
        <v>0</v>
      </c>
      <c r="BJ422" s="18" t="s">
        <v>86</v>
      </c>
      <c r="BK422" s="186">
        <f>ROUND(I422*H422,2)</f>
        <v>0</v>
      </c>
      <c r="BL422" s="18" t="s">
        <v>126</v>
      </c>
      <c r="BM422" s="185" t="s">
        <v>628</v>
      </c>
    </row>
    <row r="423" spans="1:65" s="2" customFormat="1" ht="21.75" customHeight="1">
      <c r="A423" s="35"/>
      <c r="B423" s="36"/>
      <c r="C423" s="174" t="s">
        <v>629</v>
      </c>
      <c r="D423" s="174" t="s">
        <v>122</v>
      </c>
      <c r="E423" s="175" t="s">
        <v>630</v>
      </c>
      <c r="F423" s="176" t="s">
        <v>631</v>
      </c>
      <c r="G423" s="177" t="s">
        <v>125</v>
      </c>
      <c r="H423" s="178">
        <v>4</v>
      </c>
      <c r="I423" s="179"/>
      <c r="J423" s="180">
        <f>ROUND(I423*H423,2)</f>
        <v>0</v>
      </c>
      <c r="K423" s="176" t="s">
        <v>136</v>
      </c>
      <c r="L423" s="40"/>
      <c r="M423" s="181" t="s">
        <v>28</v>
      </c>
      <c r="N423" s="182" t="s">
        <v>49</v>
      </c>
      <c r="O423" s="65"/>
      <c r="P423" s="183">
        <f>O423*H423</f>
        <v>0</v>
      </c>
      <c r="Q423" s="183">
        <v>2.5999999999999999E-3</v>
      </c>
      <c r="R423" s="183">
        <f>Q423*H423</f>
        <v>1.04E-2</v>
      </c>
      <c r="S423" s="183">
        <v>0</v>
      </c>
      <c r="T423" s="184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85" t="s">
        <v>126</v>
      </c>
      <c r="AT423" s="185" t="s">
        <v>122</v>
      </c>
      <c r="AU423" s="185" t="s">
        <v>88</v>
      </c>
      <c r="AY423" s="18" t="s">
        <v>120</v>
      </c>
      <c r="BE423" s="186">
        <f>IF(N423="základní",J423,0)</f>
        <v>0</v>
      </c>
      <c r="BF423" s="186">
        <f>IF(N423="snížená",J423,0)</f>
        <v>0</v>
      </c>
      <c r="BG423" s="186">
        <f>IF(N423="zákl. přenesená",J423,0)</f>
        <v>0</v>
      </c>
      <c r="BH423" s="186">
        <f>IF(N423="sníž. přenesená",J423,0)</f>
        <v>0</v>
      </c>
      <c r="BI423" s="186">
        <f>IF(N423="nulová",J423,0)</f>
        <v>0</v>
      </c>
      <c r="BJ423" s="18" t="s">
        <v>86</v>
      </c>
      <c r="BK423" s="186">
        <f>ROUND(I423*H423,2)</f>
        <v>0</v>
      </c>
      <c r="BL423" s="18" t="s">
        <v>126</v>
      </c>
      <c r="BM423" s="185" t="s">
        <v>632</v>
      </c>
    </row>
    <row r="424" spans="1:65" s="2" customFormat="1" ht="10.199999999999999">
      <c r="A424" s="35"/>
      <c r="B424" s="36"/>
      <c r="C424" s="37"/>
      <c r="D424" s="220" t="s">
        <v>138</v>
      </c>
      <c r="E424" s="37"/>
      <c r="F424" s="221" t="s">
        <v>633</v>
      </c>
      <c r="G424" s="37"/>
      <c r="H424" s="37"/>
      <c r="I424" s="222"/>
      <c r="J424" s="37"/>
      <c r="K424" s="37"/>
      <c r="L424" s="40"/>
      <c r="M424" s="223"/>
      <c r="N424" s="224"/>
      <c r="O424" s="65"/>
      <c r="P424" s="65"/>
      <c r="Q424" s="65"/>
      <c r="R424" s="65"/>
      <c r="S424" s="65"/>
      <c r="T424" s="66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138</v>
      </c>
      <c r="AU424" s="18" t="s">
        <v>88</v>
      </c>
    </row>
    <row r="425" spans="1:65" s="13" customFormat="1" ht="10.199999999999999">
      <c r="B425" s="187"/>
      <c r="C425" s="188"/>
      <c r="D425" s="189" t="s">
        <v>128</v>
      </c>
      <c r="E425" s="190" t="s">
        <v>28</v>
      </c>
      <c r="F425" s="191" t="s">
        <v>126</v>
      </c>
      <c r="G425" s="188"/>
      <c r="H425" s="192">
        <v>4</v>
      </c>
      <c r="I425" s="193"/>
      <c r="J425" s="188"/>
      <c r="K425" s="188"/>
      <c r="L425" s="194"/>
      <c r="M425" s="195"/>
      <c r="N425" s="196"/>
      <c r="O425" s="196"/>
      <c r="P425" s="196"/>
      <c r="Q425" s="196"/>
      <c r="R425" s="196"/>
      <c r="S425" s="196"/>
      <c r="T425" s="197"/>
      <c r="AT425" s="198" t="s">
        <v>128</v>
      </c>
      <c r="AU425" s="198" t="s">
        <v>88</v>
      </c>
      <c r="AV425" s="13" t="s">
        <v>88</v>
      </c>
      <c r="AW425" s="13" t="s">
        <v>37</v>
      </c>
      <c r="AX425" s="13" t="s">
        <v>78</v>
      </c>
      <c r="AY425" s="198" t="s">
        <v>120</v>
      </c>
    </row>
    <row r="426" spans="1:65" s="14" customFormat="1" ht="10.199999999999999">
      <c r="B426" s="199"/>
      <c r="C426" s="200"/>
      <c r="D426" s="189" t="s">
        <v>128</v>
      </c>
      <c r="E426" s="201" t="s">
        <v>28</v>
      </c>
      <c r="F426" s="202" t="s">
        <v>130</v>
      </c>
      <c r="G426" s="200"/>
      <c r="H426" s="201" t="s">
        <v>28</v>
      </c>
      <c r="I426" s="203"/>
      <c r="J426" s="200"/>
      <c r="K426" s="200"/>
      <c r="L426" s="204"/>
      <c r="M426" s="205"/>
      <c r="N426" s="206"/>
      <c r="O426" s="206"/>
      <c r="P426" s="206"/>
      <c r="Q426" s="206"/>
      <c r="R426" s="206"/>
      <c r="S426" s="206"/>
      <c r="T426" s="207"/>
      <c r="AT426" s="208" t="s">
        <v>128</v>
      </c>
      <c r="AU426" s="208" t="s">
        <v>88</v>
      </c>
      <c r="AV426" s="14" t="s">
        <v>86</v>
      </c>
      <c r="AW426" s="14" t="s">
        <v>37</v>
      </c>
      <c r="AX426" s="14" t="s">
        <v>78</v>
      </c>
      <c r="AY426" s="208" t="s">
        <v>120</v>
      </c>
    </row>
    <row r="427" spans="1:65" s="15" customFormat="1" ht="10.199999999999999">
      <c r="B427" s="209"/>
      <c r="C427" s="210"/>
      <c r="D427" s="189" t="s">
        <v>128</v>
      </c>
      <c r="E427" s="211" t="s">
        <v>28</v>
      </c>
      <c r="F427" s="212" t="s">
        <v>131</v>
      </c>
      <c r="G427" s="210"/>
      <c r="H427" s="213">
        <v>4</v>
      </c>
      <c r="I427" s="214"/>
      <c r="J427" s="210"/>
      <c r="K427" s="210"/>
      <c r="L427" s="215"/>
      <c r="M427" s="216"/>
      <c r="N427" s="217"/>
      <c r="O427" s="217"/>
      <c r="P427" s="217"/>
      <c r="Q427" s="217"/>
      <c r="R427" s="217"/>
      <c r="S427" s="217"/>
      <c r="T427" s="218"/>
      <c r="AT427" s="219" t="s">
        <v>128</v>
      </c>
      <c r="AU427" s="219" t="s">
        <v>88</v>
      </c>
      <c r="AV427" s="15" t="s">
        <v>126</v>
      </c>
      <c r="AW427" s="15" t="s">
        <v>37</v>
      </c>
      <c r="AX427" s="15" t="s">
        <v>86</v>
      </c>
      <c r="AY427" s="219" t="s">
        <v>120</v>
      </c>
    </row>
    <row r="428" spans="1:65" s="2" customFormat="1" ht="24.15" customHeight="1">
      <c r="A428" s="35"/>
      <c r="B428" s="36"/>
      <c r="C428" s="174" t="s">
        <v>634</v>
      </c>
      <c r="D428" s="174" t="s">
        <v>122</v>
      </c>
      <c r="E428" s="175" t="s">
        <v>635</v>
      </c>
      <c r="F428" s="176" t="s">
        <v>636</v>
      </c>
      <c r="G428" s="177" t="s">
        <v>125</v>
      </c>
      <c r="H428" s="178">
        <v>4</v>
      </c>
      <c r="I428" s="179"/>
      <c r="J428" s="180">
        <f>ROUND(I428*H428,2)</f>
        <v>0</v>
      </c>
      <c r="K428" s="176" t="s">
        <v>136</v>
      </c>
      <c r="L428" s="40"/>
      <c r="M428" s="181" t="s">
        <v>28</v>
      </c>
      <c r="N428" s="182" t="s">
        <v>49</v>
      </c>
      <c r="O428" s="65"/>
      <c r="P428" s="183">
        <f>O428*H428</f>
        <v>0</v>
      </c>
      <c r="Q428" s="183">
        <v>1.0000000000000001E-5</v>
      </c>
      <c r="R428" s="183">
        <f>Q428*H428</f>
        <v>4.0000000000000003E-5</v>
      </c>
      <c r="S428" s="183">
        <v>0</v>
      </c>
      <c r="T428" s="184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85" t="s">
        <v>126</v>
      </c>
      <c r="AT428" s="185" t="s">
        <v>122</v>
      </c>
      <c r="AU428" s="185" t="s">
        <v>88</v>
      </c>
      <c r="AY428" s="18" t="s">
        <v>120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18" t="s">
        <v>86</v>
      </c>
      <c r="BK428" s="186">
        <f>ROUND(I428*H428,2)</f>
        <v>0</v>
      </c>
      <c r="BL428" s="18" t="s">
        <v>126</v>
      </c>
      <c r="BM428" s="185" t="s">
        <v>637</v>
      </c>
    </row>
    <row r="429" spans="1:65" s="2" customFormat="1" ht="10.199999999999999">
      <c r="A429" s="35"/>
      <c r="B429" s="36"/>
      <c r="C429" s="37"/>
      <c r="D429" s="220" t="s">
        <v>138</v>
      </c>
      <c r="E429" s="37"/>
      <c r="F429" s="221" t="s">
        <v>638</v>
      </c>
      <c r="G429" s="37"/>
      <c r="H429" s="37"/>
      <c r="I429" s="222"/>
      <c r="J429" s="37"/>
      <c r="K429" s="37"/>
      <c r="L429" s="40"/>
      <c r="M429" s="223"/>
      <c r="N429" s="224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138</v>
      </c>
      <c r="AU429" s="18" t="s">
        <v>88</v>
      </c>
    </row>
    <row r="430" spans="1:65" s="2" customFormat="1" ht="24.15" customHeight="1">
      <c r="A430" s="35"/>
      <c r="B430" s="36"/>
      <c r="C430" s="174" t="s">
        <v>639</v>
      </c>
      <c r="D430" s="174" t="s">
        <v>122</v>
      </c>
      <c r="E430" s="175" t="s">
        <v>640</v>
      </c>
      <c r="F430" s="176" t="s">
        <v>641</v>
      </c>
      <c r="G430" s="177" t="s">
        <v>302</v>
      </c>
      <c r="H430" s="178">
        <v>698</v>
      </c>
      <c r="I430" s="179"/>
      <c r="J430" s="180">
        <f>ROUND(I430*H430,2)</f>
        <v>0</v>
      </c>
      <c r="K430" s="176" t="s">
        <v>136</v>
      </c>
      <c r="L430" s="40"/>
      <c r="M430" s="181" t="s">
        <v>28</v>
      </c>
      <c r="N430" s="182" t="s">
        <v>49</v>
      </c>
      <c r="O430" s="65"/>
      <c r="P430" s="183">
        <f>O430*H430</f>
        <v>0</v>
      </c>
      <c r="Q430" s="183">
        <v>0.15540000000000001</v>
      </c>
      <c r="R430" s="183">
        <f>Q430*H430</f>
        <v>108.4692</v>
      </c>
      <c r="S430" s="183">
        <v>0</v>
      </c>
      <c r="T430" s="184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85" t="s">
        <v>126</v>
      </c>
      <c r="AT430" s="185" t="s">
        <v>122</v>
      </c>
      <c r="AU430" s="185" t="s">
        <v>88</v>
      </c>
      <c r="AY430" s="18" t="s">
        <v>120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18" t="s">
        <v>86</v>
      </c>
      <c r="BK430" s="186">
        <f>ROUND(I430*H430,2)</f>
        <v>0</v>
      </c>
      <c r="BL430" s="18" t="s">
        <v>126</v>
      </c>
      <c r="BM430" s="185" t="s">
        <v>642</v>
      </c>
    </row>
    <row r="431" spans="1:65" s="2" customFormat="1" ht="10.199999999999999">
      <c r="A431" s="35"/>
      <c r="B431" s="36"/>
      <c r="C431" s="37"/>
      <c r="D431" s="220" t="s">
        <v>138</v>
      </c>
      <c r="E431" s="37"/>
      <c r="F431" s="221" t="s">
        <v>643</v>
      </c>
      <c r="G431" s="37"/>
      <c r="H431" s="37"/>
      <c r="I431" s="222"/>
      <c r="J431" s="37"/>
      <c r="K431" s="37"/>
      <c r="L431" s="40"/>
      <c r="M431" s="223"/>
      <c r="N431" s="224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138</v>
      </c>
      <c r="AU431" s="18" t="s">
        <v>88</v>
      </c>
    </row>
    <row r="432" spans="1:65" s="13" customFormat="1" ht="10.199999999999999">
      <c r="B432" s="187"/>
      <c r="C432" s="188"/>
      <c r="D432" s="189" t="s">
        <v>128</v>
      </c>
      <c r="E432" s="190" t="s">
        <v>28</v>
      </c>
      <c r="F432" s="191" t="s">
        <v>644</v>
      </c>
      <c r="G432" s="188"/>
      <c r="H432" s="192">
        <v>698</v>
      </c>
      <c r="I432" s="193"/>
      <c r="J432" s="188"/>
      <c r="K432" s="188"/>
      <c r="L432" s="194"/>
      <c r="M432" s="195"/>
      <c r="N432" s="196"/>
      <c r="O432" s="196"/>
      <c r="P432" s="196"/>
      <c r="Q432" s="196"/>
      <c r="R432" s="196"/>
      <c r="S432" s="196"/>
      <c r="T432" s="197"/>
      <c r="AT432" s="198" t="s">
        <v>128</v>
      </c>
      <c r="AU432" s="198" t="s">
        <v>88</v>
      </c>
      <c r="AV432" s="13" t="s">
        <v>88</v>
      </c>
      <c r="AW432" s="13" t="s">
        <v>37</v>
      </c>
      <c r="AX432" s="13" t="s">
        <v>78</v>
      </c>
      <c r="AY432" s="198" t="s">
        <v>120</v>
      </c>
    </row>
    <row r="433" spans="1:65" s="14" customFormat="1" ht="10.199999999999999">
      <c r="B433" s="199"/>
      <c r="C433" s="200"/>
      <c r="D433" s="189" t="s">
        <v>128</v>
      </c>
      <c r="E433" s="201" t="s">
        <v>28</v>
      </c>
      <c r="F433" s="202" t="s">
        <v>211</v>
      </c>
      <c r="G433" s="200"/>
      <c r="H433" s="201" t="s">
        <v>28</v>
      </c>
      <c r="I433" s="203"/>
      <c r="J433" s="200"/>
      <c r="K433" s="200"/>
      <c r="L433" s="204"/>
      <c r="M433" s="205"/>
      <c r="N433" s="206"/>
      <c r="O433" s="206"/>
      <c r="P433" s="206"/>
      <c r="Q433" s="206"/>
      <c r="R433" s="206"/>
      <c r="S433" s="206"/>
      <c r="T433" s="207"/>
      <c r="AT433" s="208" t="s">
        <v>128</v>
      </c>
      <c r="AU433" s="208" t="s">
        <v>88</v>
      </c>
      <c r="AV433" s="14" t="s">
        <v>86</v>
      </c>
      <c r="AW433" s="14" t="s">
        <v>37</v>
      </c>
      <c r="AX433" s="14" t="s">
        <v>78</v>
      </c>
      <c r="AY433" s="208" t="s">
        <v>120</v>
      </c>
    </row>
    <row r="434" spans="1:65" s="15" customFormat="1" ht="10.199999999999999">
      <c r="B434" s="209"/>
      <c r="C434" s="210"/>
      <c r="D434" s="189" t="s">
        <v>128</v>
      </c>
      <c r="E434" s="211" t="s">
        <v>28</v>
      </c>
      <c r="F434" s="212" t="s">
        <v>131</v>
      </c>
      <c r="G434" s="210"/>
      <c r="H434" s="213">
        <v>698</v>
      </c>
      <c r="I434" s="214"/>
      <c r="J434" s="210"/>
      <c r="K434" s="210"/>
      <c r="L434" s="215"/>
      <c r="M434" s="216"/>
      <c r="N434" s="217"/>
      <c r="O434" s="217"/>
      <c r="P434" s="217"/>
      <c r="Q434" s="217"/>
      <c r="R434" s="217"/>
      <c r="S434" s="217"/>
      <c r="T434" s="218"/>
      <c r="AT434" s="219" t="s">
        <v>128</v>
      </c>
      <c r="AU434" s="219" t="s">
        <v>88</v>
      </c>
      <c r="AV434" s="15" t="s">
        <v>126</v>
      </c>
      <c r="AW434" s="15" t="s">
        <v>37</v>
      </c>
      <c r="AX434" s="15" t="s">
        <v>86</v>
      </c>
      <c r="AY434" s="219" t="s">
        <v>120</v>
      </c>
    </row>
    <row r="435" spans="1:65" s="2" customFormat="1" ht="16.5" customHeight="1">
      <c r="A435" s="35"/>
      <c r="B435" s="36"/>
      <c r="C435" s="225" t="s">
        <v>645</v>
      </c>
      <c r="D435" s="225" t="s">
        <v>213</v>
      </c>
      <c r="E435" s="226" t="s">
        <v>646</v>
      </c>
      <c r="F435" s="227" t="s">
        <v>647</v>
      </c>
      <c r="G435" s="228" t="s">
        <v>302</v>
      </c>
      <c r="H435" s="229">
        <v>711.96</v>
      </c>
      <c r="I435" s="230"/>
      <c r="J435" s="231">
        <f>ROUND(I435*H435,2)</f>
        <v>0</v>
      </c>
      <c r="K435" s="227" t="s">
        <v>136</v>
      </c>
      <c r="L435" s="232"/>
      <c r="M435" s="233" t="s">
        <v>28</v>
      </c>
      <c r="N435" s="234" t="s">
        <v>49</v>
      </c>
      <c r="O435" s="65"/>
      <c r="P435" s="183">
        <f>O435*H435</f>
        <v>0</v>
      </c>
      <c r="Q435" s="183">
        <v>0.10199999999999999</v>
      </c>
      <c r="R435" s="183">
        <f>Q435*H435</f>
        <v>72.619919999999993</v>
      </c>
      <c r="S435" s="183">
        <v>0</v>
      </c>
      <c r="T435" s="184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85" t="s">
        <v>150</v>
      </c>
      <c r="AT435" s="185" t="s">
        <v>213</v>
      </c>
      <c r="AU435" s="185" t="s">
        <v>88</v>
      </c>
      <c r="AY435" s="18" t="s">
        <v>120</v>
      </c>
      <c r="BE435" s="186">
        <f>IF(N435="základní",J435,0)</f>
        <v>0</v>
      </c>
      <c r="BF435" s="186">
        <f>IF(N435="snížená",J435,0)</f>
        <v>0</v>
      </c>
      <c r="BG435" s="186">
        <f>IF(N435="zákl. přenesená",J435,0)</f>
        <v>0</v>
      </c>
      <c r="BH435" s="186">
        <f>IF(N435="sníž. přenesená",J435,0)</f>
        <v>0</v>
      </c>
      <c r="BI435" s="186">
        <f>IF(N435="nulová",J435,0)</f>
        <v>0</v>
      </c>
      <c r="BJ435" s="18" t="s">
        <v>86</v>
      </c>
      <c r="BK435" s="186">
        <f>ROUND(I435*H435,2)</f>
        <v>0</v>
      </c>
      <c r="BL435" s="18" t="s">
        <v>126</v>
      </c>
      <c r="BM435" s="185" t="s">
        <v>648</v>
      </c>
    </row>
    <row r="436" spans="1:65" s="13" customFormat="1" ht="10.199999999999999">
      <c r="B436" s="187"/>
      <c r="C436" s="188"/>
      <c r="D436" s="189" t="s">
        <v>128</v>
      </c>
      <c r="E436" s="188"/>
      <c r="F436" s="191" t="s">
        <v>649</v>
      </c>
      <c r="G436" s="188"/>
      <c r="H436" s="192">
        <v>711.96</v>
      </c>
      <c r="I436" s="193"/>
      <c r="J436" s="188"/>
      <c r="K436" s="188"/>
      <c r="L436" s="194"/>
      <c r="M436" s="195"/>
      <c r="N436" s="196"/>
      <c r="O436" s="196"/>
      <c r="P436" s="196"/>
      <c r="Q436" s="196"/>
      <c r="R436" s="196"/>
      <c r="S436" s="196"/>
      <c r="T436" s="197"/>
      <c r="AT436" s="198" t="s">
        <v>128</v>
      </c>
      <c r="AU436" s="198" t="s">
        <v>88</v>
      </c>
      <c r="AV436" s="13" t="s">
        <v>88</v>
      </c>
      <c r="AW436" s="13" t="s">
        <v>4</v>
      </c>
      <c r="AX436" s="13" t="s">
        <v>86</v>
      </c>
      <c r="AY436" s="198" t="s">
        <v>120</v>
      </c>
    </row>
    <row r="437" spans="1:65" s="2" customFormat="1" ht="24.15" customHeight="1">
      <c r="A437" s="35"/>
      <c r="B437" s="36"/>
      <c r="C437" s="174" t="s">
        <v>407</v>
      </c>
      <c r="D437" s="174" t="s">
        <v>122</v>
      </c>
      <c r="E437" s="175" t="s">
        <v>650</v>
      </c>
      <c r="F437" s="176" t="s">
        <v>651</v>
      </c>
      <c r="G437" s="177" t="s">
        <v>302</v>
      </c>
      <c r="H437" s="178">
        <v>262</v>
      </c>
      <c r="I437" s="179"/>
      <c r="J437" s="180">
        <f>ROUND(I437*H437,2)</f>
        <v>0</v>
      </c>
      <c r="K437" s="176" t="s">
        <v>136</v>
      </c>
      <c r="L437" s="40"/>
      <c r="M437" s="181" t="s">
        <v>28</v>
      </c>
      <c r="N437" s="182" t="s">
        <v>49</v>
      </c>
      <c r="O437" s="65"/>
      <c r="P437" s="183">
        <f>O437*H437</f>
        <v>0</v>
      </c>
      <c r="Q437" s="183">
        <v>0.1295</v>
      </c>
      <c r="R437" s="183">
        <f>Q437*H437</f>
        <v>33.929000000000002</v>
      </c>
      <c r="S437" s="183">
        <v>0</v>
      </c>
      <c r="T437" s="18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85" t="s">
        <v>126</v>
      </c>
      <c r="AT437" s="185" t="s">
        <v>122</v>
      </c>
      <c r="AU437" s="185" t="s">
        <v>88</v>
      </c>
      <c r="AY437" s="18" t="s">
        <v>120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18" t="s">
        <v>86</v>
      </c>
      <c r="BK437" s="186">
        <f>ROUND(I437*H437,2)</f>
        <v>0</v>
      </c>
      <c r="BL437" s="18" t="s">
        <v>126</v>
      </c>
      <c r="BM437" s="185" t="s">
        <v>652</v>
      </c>
    </row>
    <row r="438" spans="1:65" s="2" customFormat="1" ht="10.199999999999999">
      <c r="A438" s="35"/>
      <c r="B438" s="36"/>
      <c r="C438" s="37"/>
      <c r="D438" s="220" t="s">
        <v>138</v>
      </c>
      <c r="E438" s="37"/>
      <c r="F438" s="221" t="s">
        <v>653</v>
      </c>
      <c r="G438" s="37"/>
      <c r="H438" s="37"/>
      <c r="I438" s="222"/>
      <c r="J438" s="37"/>
      <c r="K438" s="37"/>
      <c r="L438" s="40"/>
      <c r="M438" s="223"/>
      <c r="N438" s="224"/>
      <c r="O438" s="65"/>
      <c r="P438" s="65"/>
      <c r="Q438" s="65"/>
      <c r="R438" s="65"/>
      <c r="S438" s="65"/>
      <c r="T438" s="66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138</v>
      </c>
      <c r="AU438" s="18" t="s">
        <v>88</v>
      </c>
    </row>
    <row r="439" spans="1:65" s="13" customFormat="1" ht="10.199999999999999">
      <c r="B439" s="187"/>
      <c r="C439" s="188"/>
      <c r="D439" s="189" t="s">
        <v>128</v>
      </c>
      <c r="E439" s="190" t="s">
        <v>28</v>
      </c>
      <c r="F439" s="191" t="s">
        <v>654</v>
      </c>
      <c r="G439" s="188"/>
      <c r="H439" s="192">
        <v>262</v>
      </c>
      <c r="I439" s="193"/>
      <c r="J439" s="188"/>
      <c r="K439" s="188"/>
      <c r="L439" s="194"/>
      <c r="M439" s="195"/>
      <c r="N439" s="196"/>
      <c r="O439" s="196"/>
      <c r="P439" s="196"/>
      <c r="Q439" s="196"/>
      <c r="R439" s="196"/>
      <c r="S439" s="196"/>
      <c r="T439" s="197"/>
      <c r="AT439" s="198" t="s">
        <v>128</v>
      </c>
      <c r="AU439" s="198" t="s">
        <v>88</v>
      </c>
      <c r="AV439" s="13" t="s">
        <v>88</v>
      </c>
      <c r="AW439" s="13" t="s">
        <v>37</v>
      </c>
      <c r="AX439" s="13" t="s">
        <v>78</v>
      </c>
      <c r="AY439" s="198" t="s">
        <v>120</v>
      </c>
    </row>
    <row r="440" spans="1:65" s="14" customFormat="1" ht="10.199999999999999">
      <c r="B440" s="199"/>
      <c r="C440" s="200"/>
      <c r="D440" s="189" t="s">
        <v>128</v>
      </c>
      <c r="E440" s="201" t="s">
        <v>28</v>
      </c>
      <c r="F440" s="202" t="s">
        <v>130</v>
      </c>
      <c r="G440" s="200"/>
      <c r="H440" s="201" t="s">
        <v>28</v>
      </c>
      <c r="I440" s="203"/>
      <c r="J440" s="200"/>
      <c r="K440" s="200"/>
      <c r="L440" s="204"/>
      <c r="M440" s="205"/>
      <c r="N440" s="206"/>
      <c r="O440" s="206"/>
      <c r="P440" s="206"/>
      <c r="Q440" s="206"/>
      <c r="R440" s="206"/>
      <c r="S440" s="206"/>
      <c r="T440" s="207"/>
      <c r="AT440" s="208" t="s">
        <v>128</v>
      </c>
      <c r="AU440" s="208" t="s">
        <v>88</v>
      </c>
      <c r="AV440" s="14" t="s">
        <v>86</v>
      </c>
      <c r="AW440" s="14" t="s">
        <v>37</v>
      </c>
      <c r="AX440" s="14" t="s">
        <v>78</v>
      </c>
      <c r="AY440" s="208" t="s">
        <v>120</v>
      </c>
    </row>
    <row r="441" spans="1:65" s="15" customFormat="1" ht="10.199999999999999">
      <c r="B441" s="209"/>
      <c r="C441" s="210"/>
      <c r="D441" s="189" t="s">
        <v>128</v>
      </c>
      <c r="E441" s="211" t="s">
        <v>28</v>
      </c>
      <c r="F441" s="212" t="s">
        <v>131</v>
      </c>
      <c r="G441" s="210"/>
      <c r="H441" s="213">
        <v>262</v>
      </c>
      <c r="I441" s="214"/>
      <c r="J441" s="210"/>
      <c r="K441" s="210"/>
      <c r="L441" s="215"/>
      <c r="M441" s="216"/>
      <c r="N441" s="217"/>
      <c r="O441" s="217"/>
      <c r="P441" s="217"/>
      <c r="Q441" s="217"/>
      <c r="R441" s="217"/>
      <c r="S441" s="217"/>
      <c r="T441" s="218"/>
      <c r="AT441" s="219" t="s">
        <v>128</v>
      </c>
      <c r="AU441" s="219" t="s">
        <v>88</v>
      </c>
      <c r="AV441" s="15" t="s">
        <v>126</v>
      </c>
      <c r="AW441" s="15" t="s">
        <v>37</v>
      </c>
      <c r="AX441" s="15" t="s">
        <v>86</v>
      </c>
      <c r="AY441" s="219" t="s">
        <v>120</v>
      </c>
    </row>
    <row r="442" spans="1:65" s="2" customFormat="1" ht="16.5" customHeight="1">
      <c r="A442" s="35"/>
      <c r="B442" s="36"/>
      <c r="C442" s="225" t="s">
        <v>655</v>
      </c>
      <c r="D442" s="225" t="s">
        <v>213</v>
      </c>
      <c r="E442" s="226" t="s">
        <v>656</v>
      </c>
      <c r="F442" s="227" t="s">
        <v>657</v>
      </c>
      <c r="G442" s="228" t="s">
        <v>302</v>
      </c>
      <c r="H442" s="229">
        <v>267.24</v>
      </c>
      <c r="I442" s="230"/>
      <c r="J442" s="231">
        <f>ROUND(I442*H442,2)</f>
        <v>0</v>
      </c>
      <c r="K442" s="227" t="s">
        <v>136</v>
      </c>
      <c r="L442" s="232"/>
      <c r="M442" s="233" t="s">
        <v>28</v>
      </c>
      <c r="N442" s="234" t="s">
        <v>49</v>
      </c>
      <c r="O442" s="65"/>
      <c r="P442" s="183">
        <f>O442*H442</f>
        <v>0</v>
      </c>
      <c r="Q442" s="183">
        <v>4.8000000000000001E-2</v>
      </c>
      <c r="R442" s="183">
        <f>Q442*H442</f>
        <v>12.827520000000002</v>
      </c>
      <c r="S442" s="183">
        <v>0</v>
      </c>
      <c r="T442" s="18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5" t="s">
        <v>150</v>
      </c>
      <c r="AT442" s="185" t="s">
        <v>213</v>
      </c>
      <c r="AU442" s="185" t="s">
        <v>88</v>
      </c>
      <c r="AY442" s="18" t="s">
        <v>120</v>
      </c>
      <c r="BE442" s="186">
        <f>IF(N442="základní",J442,0)</f>
        <v>0</v>
      </c>
      <c r="BF442" s="186">
        <f>IF(N442="snížená",J442,0)</f>
        <v>0</v>
      </c>
      <c r="BG442" s="186">
        <f>IF(N442="zákl. přenesená",J442,0)</f>
        <v>0</v>
      </c>
      <c r="BH442" s="186">
        <f>IF(N442="sníž. přenesená",J442,0)</f>
        <v>0</v>
      </c>
      <c r="BI442" s="186">
        <f>IF(N442="nulová",J442,0)</f>
        <v>0</v>
      </c>
      <c r="BJ442" s="18" t="s">
        <v>86</v>
      </c>
      <c r="BK442" s="186">
        <f>ROUND(I442*H442,2)</f>
        <v>0</v>
      </c>
      <c r="BL442" s="18" t="s">
        <v>126</v>
      </c>
      <c r="BM442" s="185" t="s">
        <v>658</v>
      </c>
    </row>
    <row r="443" spans="1:65" s="13" customFormat="1" ht="10.199999999999999">
      <c r="B443" s="187"/>
      <c r="C443" s="188"/>
      <c r="D443" s="189" t="s">
        <v>128</v>
      </c>
      <c r="E443" s="188"/>
      <c r="F443" s="191" t="s">
        <v>659</v>
      </c>
      <c r="G443" s="188"/>
      <c r="H443" s="192">
        <v>267.24</v>
      </c>
      <c r="I443" s="193"/>
      <c r="J443" s="188"/>
      <c r="K443" s="188"/>
      <c r="L443" s="194"/>
      <c r="M443" s="195"/>
      <c r="N443" s="196"/>
      <c r="O443" s="196"/>
      <c r="P443" s="196"/>
      <c r="Q443" s="196"/>
      <c r="R443" s="196"/>
      <c r="S443" s="196"/>
      <c r="T443" s="197"/>
      <c r="AT443" s="198" t="s">
        <v>128</v>
      </c>
      <c r="AU443" s="198" t="s">
        <v>88</v>
      </c>
      <c r="AV443" s="13" t="s">
        <v>88</v>
      </c>
      <c r="AW443" s="13" t="s">
        <v>4</v>
      </c>
      <c r="AX443" s="13" t="s">
        <v>86</v>
      </c>
      <c r="AY443" s="198" t="s">
        <v>120</v>
      </c>
    </row>
    <row r="444" spans="1:65" s="2" customFormat="1" ht="24.15" customHeight="1">
      <c r="A444" s="35"/>
      <c r="B444" s="36"/>
      <c r="C444" s="174" t="s">
        <v>660</v>
      </c>
      <c r="D444" s="174" t="s">
        <v>122</v>
      </c>
      <c r="E444" s="175" t="s">
        <v>661</v>
      </c>
      <c r="F444" s="176" t="s">
        <v>662</v>
      </c>
      <c r="G444" s="177" t="s">
        <v>302</v>
      </c>
      <c r="H444" s="178">
        <v>160</v>
      </c>
      <c r="I444" s="179"/>
      <c r="J444" s="180">
        <f>ROUND(I444*H444,2)</f>
        <v>0</v>
      </c>
      <c r="K444" s="176" t="s">
        <v>136</v>
      </c>
      <c r="L444" s="40"/>
      <c r="M444" s="181" t="s">
        <v>28</v>
      </c>
      <c r="N444" s="182" t="s">
        <v>49</v>
      </c>
      <c r="O444" s="65"/>
      <c r="P444" s="183">
        <f>O444*H444</f>
        <v>0</v>
      </c>
      <c r="Q444" s="183">
        <v>0.10095</v>
      </c>
      <c r="R444" s="183">
        <f>Q444*H444</f>
        <v>16.152000000000001</v>
      </c>
      <c r="S444" s="183">
        <v>0</v>
      </c>
      <c r="T444" s="184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5" t="s">
        <v>126</v>
      </c>
      <c r="AT444" s="185" t="s">
        <v>122</v>
      </c>
      <c r="AU444" s="185" t="s">
        <v>88</v>
      </c>
      <c r="AY444" s="18" t="s">
        <v>120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18" t="s">
        <v>86</v>
      </c>
      <c r="BK444" s="186">
        <f>ROUND(I444*H444,2)</f>
        <v>0</v>
      </c>
      <c r="BL444" s="18" t="s">
        <v>126</v>
      </c>
      <c r="BM444" s="185" t="s">
        <v>663</v>
      </c>
    </row>
    <row r="445" spans="1:65" s="2" customFormat="1" ht="10.199999999999999">
      <c r="A445" s="35"/>
      <c r="B445" s="36"/>
      <c r="C445" s="37"/>
      <c r="D445" s="220" t="s">
        <v>138</v>
      </c>
      <c r="E445" s="37"/>
      <c r="F445" s="221" t="s">
        <v>664</v>
      </c>
      <c r="G445" s="37"/>
      <c r="H445" s="37"/>
      <c r="I445" s="222"/>
      <c r="J445" s="37"/>
      <c r="K445" s="37"/>
      <c r="L445" s="40"/>
      <c r="M445" s="223"/>
      <c r="N445" s="224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138</v>
      </c>
      <c r="AU445" s="18" t="s">
        <v>88</v>
      </c>
    </row>
    <row r="446" spans="1:65" s="13" customFormat="1" ht="10.199999999999999">
      <c r="B446" s="187"/>
      <c r="C446" s="188"/>
      <c r="D446" s="189" t="s">
        <v>128</v>
      </c>
      <c r="E446" s="190" t="s">
        <v>28</v>
      </c>
      <c r="F446" s="191" t="s">
        <v>665</v>
      </c>
      <c r="G446" s="188"/>
      <c r="H446" s="192">
        <v>160</v>
      </c>
      <c r="I446" s="193"/>
      <c r="J446" s="188"/>
      <c r="K446" s="188"/>
      <c r="L446" s="194"/>
      <c r="M446" s="195"/>
      <c r="N446" s="196"/>
      <c r="O446" s="196"/>
      <c r="P446" s="196"/>
      <c r="Q446" s="196"/>
      <c r="R446" s="196"/>
      <c r="S446" s="196"/>
      <c r="T446" s="197"/>
      <c r="AT446" s="198" t="s">
        <v>128</v>
      </c>
      <c r="AU446" s="198" t="s">
        <v>88</v>
      </c>
      <c r="AV446" s="13" t="s">
        <v>88</v>
      </c>
      <c r="AW446" s="13" t="s">
        <v>37</v>
      </c>
      <c r="AX446" s="13" t="s">
        <v>78</v>
      </c>
      <c r="AY446" s="198" t="s">
        <v>120</v>
      </c>
    </row>
    <row r="447" spans="1:65" s="14" customFormat="1" ht="10.199999999999999">
      <c r="B447" s="199"/>
      <c r="C447" s="200"/>
      <c r="D447" s="189" t="s">
        <v>128</v>
      </c>
      <c r="E447" s="201" t="s">
        <v>28</v>
      </c>
      <c r="F447" s="202" t="s">
        <v>130</v>
      </c>
      <c r="G447" s="200"/>
      <c r="H447" s="201" t="s">
        <v>28</v>
      </c>
      <c r="I447" s="203"/>
      <c r="J447" s="200"/>
      <c r="K447" s="200"/>
      <c r="L447" s="204"/>
      <c r="M447" s="205"/>
      <c r="N447" s="206"/>
      <c r="O447" s="206"/>
      <c r="P447" s="206"/>
      <c r="Q447" s="206"/>
      <c r="R447" s="206"/>
      <c r="S447" s="206"/>
      <c r="T447" s="207"/>
      <c r="AT447" s="208" t="s">
        <v>128</v>
      </c>
      <c r="AU447" s="208" t="s">
        <v>88</v>
      </c>
      <c r="AV447" s="14" t="s">
        <v>86</v>
      </c>
      <c r="AW447" s="14" t="s">
        <v>37</v>
      </c>
      <c r="AX447" s="14" t="s">
        <v>78</v>
      </c>
      <c r="AY447" s="208" t="s">
        <v>120</v>
      </c>
    </row>
    <row r="448" spans="1:65" s="15" customFormat="1" ht="10.199999999999999">
      <c r="B448" s="209"/>
      <c r="C448" s="210"/>
      <c r="D448" s="189" t="s">
        <v>128</v>
      </c>
      <c r="E448" s="211" t="s">
        <v>28</v>
      </c>
      <c r="F448" s="212" t="s">
        <v>131</v>
      </c>
      <c r="G448" s="210"/>
      <c r="H448" s="213">
        <v>160</v>
      </c>
      <c r="I448" s="214"/>
      <c r="J448" s="210"/>
      <c r="K448" s="210"/>
      <c r="L448" s="215"/>
      <c r="M448" s="216"/>
      <c r="N448" s="217"/>
      <c r="O448" s="217"/>
      <c r="P448" s="217"/>
      <c r="Q448" s="217"/>
      <c r="R448" s="217"/>
      <c r="S448" s="217"/>
      <c r="T448" s="218"/>
      <c r="AT448" s="219" t="s">
        <v>128</v>
      </c>
      <c r="AU448" s="219" t="s">
        <v>88</v>
      </c>
      <c r="AV448" s="15" t="s">
        <v>126</v>
      </c>
      <c r="AW448" s="15" t="s">
        <v>37</v>
      </c>
      <c r="AX448" s="15" t="s">
        <v>86</v>
      </c>
      <c r="AY448" s="219" t="s">
        <v>120</v>
      </c>
    </row>
    <row r="449" spans="1:65" s="2" customFormat="1" ht="16.5" customHeight="1">
      <c r="A449" s="35"/>
      <c r="B449" s="36"/>
      <c r="C449" s="225" t="s">
        <v>666</v>
      </c>
      <c r="D449" s="225" t="s">
        <v>213</v>
      </c>
      <c r="E449" s="226" t="s">
        <v>667</v>
      </c>
      <c r="F449" s="227" t="s">
        <v>668</v>
      </c>
      <c r="G449" s="228" t="s">
        <v>302</v>
      </c>
      <c r="H449" s="229">
        <v>163.19999999999999</v>
      </c>
      <c r="I449" s="230"/>
      <c r="J449" s="231">
        <f>ROUND(I449*H449,2)</f>
        <v>0</v>
      </c>
      <c r="K449" s="227" t="s">
        <v>136</v>
      </c>
      <c r="L449" s="232"/>
      <c r="M449" s="233" t="s">
        <v>28</v>
      </c>
      <c r="N449" s="234" t="s">
        <v>49</v>
      </c>
      <c r="O449" s="65"/>
      <c r="P449" s="183">
        <f>O449*H449</f>
        <v>0</v>
      </c>
      <c r="Q449" s="183">
        <v>2.1999999999999999E-2</v>
      </c>
      <c r="R449" s="183">
        <f>Q449*H449</f>
        <v>3.5903999999999994</v>
      </c>
      <c r="S449" s="183">
        <v>0</v>
      </c>
      <c r="T449" s="184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185" t="s">
        <v>150</v>
      </c>
      <c r="AT449" s="185" t="s">
        <v>213</v>
      </c>
      <c r="AU449" s="185" t="s">
        <v>88</v>
      </c>
      <c r="AY449" s="18" t="s">
        <v>120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18" t="s">
        <v>86</v>
      </c>
      <c r="BK449" s="186">
        <f>ROUND(I449*H449,2)</f>
        <v>0</v>
      </c>
      <c r="BL449" s="18" t="s">
        <v>126</v>
      </c>
      <c r="BM449" s="185" t="s">
        <v>669</v>
      </c>
    </row>
    <row r="450" spans="1:65" s="13" customFormat="1" ht="10.199999999999999">
      <c r="B450" s="187"/>
      <c r="C450" s="188"/>
      <c r="D450" s="189" t="s">
        <v>128</v>
      </c>
      <c r="E450" s="188"/>
      <c r="F450" s="191" t="s">
        <v>670</v>
      </c>
      <c r="G450" s="188"/>
      <c r="H450" s="192">
        <v>163.19999999999999</v>
      </c>
      <c r="I450" s="193"/>
      <c r="J450" s="188"/>
      <c r="K450" s="188"/>
      <c r="L450" s="194"/>
      <c r="M450" s="195"/>
      <c r="N450" s="196"/>
      <c r="O450" s="196"/>
      <c r="P450" s="196"/>
      <c r="Q450" s="196"/>
      <c r="R450" s="196"/>
      <c r="S450" s="196"/>
      <c r="T450" s="197"/>
      <c r="AT450" s="198" t="s">
        <v>128</v>
      </c>
      <c r="AU450" s="198" t="s">
        <v>88</v>
      </c>
      <c r="AV450" s="13" t="s">
        <v>88</v>
      </c>
      <c r="AW450" s="13" t="s">
        <v>4</v>
      </c>
      <c r="AX450" s="13" t="s">
        <v>86</v>
      </c>
      <c r="AY450" s="198" t="s">
        <v>120</v>
      </c>
    </row>
    <row r="451" spans="1:65" s="2" customFormat="1" ht="16.5" customHeight="1">
      <c r="A451" s="35"/>
      <c r="B451" s="36"/>
      <c r="C451" s="174" t="s">
        <v>671</v>
      </c>
      <c r="D451" s="174" t="s">
        <v>122</v>
      </c>
      <c r="E451" s="175" t="s">
        <v>672</v>
      </c>
      <c r="F451" s="176" t="s">
        <v>673</v>
      </c>
      <c r="G451" s="177" t="s">
        <v>125</v>
      </c>
      <c r="H451" s="178">
        <v>2049</v>
      </c>
      <c r="I451" s="179"/>
      <c r="J451" s="180">
        <f>ROUND(I451*H451,2)</f>
        <v>0</v>
      </c>
      <c r="K451" s="176" t="s">
        <v>136</v>
      </c>
      <c r="L451" s="40"/>
      <c r="M451" s="181" t="s">
        <v>28</v>
      </c>
      <c r="N451" s="182" t="s">
        <v>49</v>
      </c>
      <c r="O451" s="65"/>
      <c r="P451" s="183">
        <f>O451*H451</f>
        <v>0</v>
      </c>
      <c r="Q451" s="183">
        <v>1.0200000000000001E-3</v>
      </c>
      <c r="R451" s="183">
        <f>Q451*H451</f>
        <v>2.0899800000000002</v>
      </c>
      <c r="S451" s="183">
        <v>0</v>
      </c>
      <c r="T451" s="184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5" t="s">
        <v>126</v>
      </c>
      <c r="AT451" s="185" t="s">
        <v>122</v>
      </c>
      <c r="AU451" s="185" t="s">
        <v>88</v>
      </c>
      <c r="AY451" s="18" t="s">
        <v>120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18" t="s">
        <v>86</v>
      </c>
      <c r="BK451" s="186">
        <f>ROUND(I451*H451,2)</f>
        <v>0</v>
      </c>
      <c r="BL451" s="18" t="s">
        <v>126</v>
      </c>
      <c r="BM451" s="185" t="s">
        <v>674</v>
      </c>
    </row>
    <row r="452" spans="1:65" s="2" customFormat="1" ht="10.199999999999999">
      <c r="A452" s="35"/>
      <c r="B452" s="36"/>
      <c r="C452" s="37"/>
      <c r="D452" s="220" t="s">
        <v>138</v>
      </c>
      <c r="E452" s="37"/>
      <c r="F452" s="221" t="s">
        <v>675</v>
      </c>
      <c r="G452" s="37"/>
      <c r="H452" s="37"/>
      <c r="I452" s="222"/>
      <c r="J452" s="37"/>
      <c r="K452" s="37"/>
      <c r="L452" s="40"/>
      <c r="M452" s="223"/>
      <c r="N452" s="224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138</v>
      </c>
      <c r="AU452" s="18" t="s">
        <v>88</v>
      </c>
    </row>
    <row r="453" spans="1:65" s="13" customFormat="1" ht="10.199999999999999">
      <c r="B453" s="187"/>
      <c r="C453" s="188"/>
      <c r="D453" s="189" t="s">
        <v>128</v>
      </c>
      <c r="E453" s="190" t="s">
        <v>28</v>
      </c>
      <c r="F453" s="191" t="s">
        <v>676</v>
      </c>
      <c r="G453" s="188"/>
      <c r="H453" s="192">
        <v>2049</v>
      </c>
      <c r="I453" s="193"/>
      <c r="J453" s="188"/>
      <c r="K453" s="188"/>
      <c r="L453" s="194"/>
      <c r="M453" s="195"/>
      <c r="N453" s="196"/>
      <c r="O453" s="196"/>
      <c r="P453" s="196"/>
      <c r="Q453" s="196"/>
      <c r="R453" s="196"/>
      <c r="S453" s="196"/>
      <c r="T453" s="197"/>
      <c r="AT453" s="198" t="s">
        <v>128</v>
      </c>
      <c r="AU453" s="198" t="s">
        <v>88</v>
      </c>
      <c r="AV453" s="13" t="s">
        <v>88</v>
      </c>
      <c r="AW453" s="13" t="s">
        <v>37</v>
      </c>
      <c r="AX453" s="13" t="s">
        <v>78</v>
      </c>
      <c r="AY453" s="198" t="s">
        <v>120</v>
      </c>
    </row>
    <row r="454" spans="1:65" s="14" customFormat="1" ht="10.199999999999999">
      <c r="B454" s="199"/>
      <c r="C454" s="200"/>
      <c r="D454" s="189" t="s">
        <v>128</v>
      </c>
      <c r="E454" s="201" t="s">
        <v>28</v>
      </c>
      <c r="F454" s="202" t="s">
        <v>130</v>
      </c>
      <c r="G454" s="200"/>
      <c r="H454" s="201" t="s">
        <v>28</v>
      </c>
      <c r="I454" s="203"/>
      <c r="J454" s="200"/>
      <c r="K454" s="200"/>
      <c r="L454" s="204"/>
      <c r="M454" s="205"/>
      <c r="N454" s="206"/>
      <c r="O454" s="206"/>
      <c r="P454" s="206"/>
      <c r="Q454" s="206"/>
      <c r="R454" s="206"/>
      <c r="S454" s="206"/>
      <c r="T454" s="207"/>
      <c r="AT454" s="208" t="s">
        <v>128</v>
      </c>
      <c r="AU454" s="208" t="s">
        <v>88</v>
      </c>
      <c r="AV454" s="14" t="s">
        <v>86</v>
      </c>
      <c r="AW454" s="14" t="s">
        <v>37</v>
      </c>
      <c r="AX454" s="14" t="s">
        <v>78</v>
      </c>
      <c r="AY454" s="208" t="s">
        <v>120</v>
      </c>
    </row>
    <row r="455" spans="1:65" s="15" customFormat="1" ht="10.199999999999999">
      <c r="B455" s="209"/>
      <c r="C455" s="210"/>
      <c r="D455" s="189" t="s">
        <v>128</v>
      </c>
      <c r="E455" s="211" t="s">
        <v>28</v>
      </c>
      <c r="F455" s="212" t="s">
        <v>131</v>
      </c>
      <c r="G455" s="210"/>
      <c r="H455" s="213">
        <v>2049</v>
      </c>
      <c r="I455" s="214"/>
      <c r="J455" s="210"/>
      <c r="K455" s="210"/>
      <c r="L455" s="215"/>
      <c r="M455" s="216"/>
      <c r="N455" s="217"/>
      <c r="O455" s="217"/>
      <c r="P455" s="217"/>
      <c r="Q455" s="217"/>
      <c r="R455" s="217"/>
      <c r="S455" s="217"/>
      <c r="T455" s="218"/>
      <c r="AT455" s="219" t="s">
        <v>128</v>
      </c>
      <c r="AU455" s="219" t="s">
        <v>88</v>
      </c>
      <c r="AV455" s="15" t="s">
        <v>126</v>
      </c>
      <c r="AW455" s="15" t="s">
        <v>37</v>
      </c>
      <c r="AX455" s="15" t="s">
        <v>86</v>
      </c>
      <c r="AY455" s="219" t="s">
        <v>120</v>
      </c>
    </row>
    <row r="456" spans="1:65" s="2" customFormat="1" ht="24.15" customHeight="1">
      <c r="A456" s="35"/>
      <c r="B456" s="36"/>
      <c r="C456" s="174" t="s">
        <v>677</v>
      </c>
      <c r="D456" s="174" t="s">
        <v>122</v>
      </c>
      <c r="E456" s="175" t="s">
        <v>678</v>
      </c>
      <c r="F456" s="176" t="s">
        <v>679</v>
      </c>
      <c r="G456" s="177" t="s">
        <v>302</v>
      </c>
      <c r="H456" s="178">
        <v>30</v>
      </c>
      <c r="I456" s="179"/>
      <c r="J456" s="180">
        <f>ROUND(I456*H456,2)</f>
        <v>0</v>
      </c>
      <c r="K456" s="176" t="s">
        <v>136</v>
      </c>
      <c r="L456" s="40"/>
      <c r="M456" s="181" t="s">
        <v>28</v>
      </c>
      <c r="N456" s="182" t="s">
        <v>49</v>
      </c>
      <c r="O456" s="65"/>
      <c r="P456" s="183">
        <f>O456*H456</f>
        <v>0</v>
      </c>
      <c r="Q456" s="183">
        <v>0</v>
      </c>
      <c r="R456" s="183">
        <f>Q456*H456</f>
        <v>0</v>
      </c>
      <c r="S456" s="183">
        <v>0</v>
      </c>
      <c r="T456" s="184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85" t="s">
        <v>126</v>
      </c>
      <c r="AT456" s="185" t="s">
        <v>122</v>
      </c>
      <c r="AU456" s="185" t="s">
        <v>88</v>
      </c>
      <c r="AY456" s="18" t="s">
        <v>120</v>
      </c>
      <c r="BE456" s="186">
        <f>IF(N456="základní",J456,0)</f>
        <v>0</v>
      </c>
      <c r="BF456" s="186">
        <f>IF(N456="snížená",J456,0)</f>
        <v>0</v>
      </c>
      <c r="BG456" s="186">
        <f>IF(N456="zákl. přenesená",J456,0)</f>
        <v>0</v>
      </c>
      <c r="BH456" s="186">
        <f>IF(N456="sníž. přenesená",J456,0)</f>
        <v>0</v>
      </c>
      <c r="BI456" s="186">
        <f>IF(N456="nulová",J456,0)</f>
        <v>0</v>
      </c>
      <c r="BJ456" s="18" t="s">
        <v>86</v>
      </c>
      <c r="BK456" s="186">
        <f>ROUND(I456*H456,2)</f>
        <v>0</v>
      </c>
      <c r="BL456" s="18" t="s">
        <v>126</v>
      </c>
      <c r="BM456" s="185" t="s">
        <v>680</v>
      </c>
    </row>
    <row r="457" spans="1:65" s="2" customFormat="1" ht="10.199999999999999">
      <c r="A457" s="35"/>
      <c r="B457" s="36"/>
      <c r="C457" s="37"/>
      <c r="D457" s="220" t="s">
        <v>138</v>
      </c>
      <c r="E457" s="37"/>
      <c r="F457" s="221" t="s">
        <v>681</v>
      </c>
      <c r="G457" s="37"/>
      <c r="H457" s="37"/>
      <c r="I457" s="222"/>
      <c r="J457" s="37"/>
      <c r="K457" s="37"/>
      <c r="L457" s="40"/>
      <c r="M457" s="223"/>
      <c r="N457" s="224"/>
      <c r="O457" s="65"/>
      <c r="P457" s="65"/>
      <c r="Q457" s="65"/>
      <c r="R457" s="65"/>
      <c r="S457" s="65"/>
      <c r="T457" s="66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8" t="s">
        <v>138</v>
      </c>
      <c r="AU457" s="18" t="s">
        <v>88</v>
      </c>
    </row>
    <row r="458" spans="1:65" s="13" customFormat="1" ht="10.199999999999999">
      <c r="B458" s="187"/>
      <c r="C458" s="188"/>
      <c r="D458" s="189" t="s">
        <v>128</v>
      </c>
      <c r="E458" s="190" t="s">
        <v>28</v>
      </c>
      <c r="F458" s="191" t="s">
        <v>194</v>
      </c>
      <c r="G458" s="188"/>
      <c r="H458" s="192">
        <v>30</v>
      </c>
      <c r="I458" s="193"/>
      <c r="J458" s="188"/>
      <c r="K458" s="188"/>
      <c r="L458" s="194"/>
      <c r="M458" s="195"/>
      <c r="N458" s="196"/>
      <c r="O458" s="196"/>
      <c r="P458" s="196"/>
      <c r="Q458" s="196"/>
      <c r="R458" s="196"/>
      <c r="S458" s="196"/>
      <c r="T458" s="197"/>
      <c r="AT458" s="198" t="s">
        <v>128</v>
      </c>
      <c r="AU458" s="198" t="s">
        <v>88</v>
      </c>
      <c r="AV458" s="13" t="s">
        <v>88</v>
      </c>
      <c r="AW458" s="13" t="s">
        <v>37</v>
      </c>
      <c r="AX458" s="13" t="s">
        <v>78</v>
      </c>
      <c r="AY458" s="198" t="s">
        <v>120</v>
      </c>
    </row>
    <row r="459" spans="1:65" s="14" customFormat="1" ht="10.199999999999999">
      <c r="B459" s="199"/>
      <c r="C459" s="200"/>
      <c r="D459" s="189" t="s">
        <v>128</v>
      </c>
      <c r="E459" s="201" t="s">
        <v>28</v>
      </c>
      <c r="F459" s="202" t="s">
        <v>130</v>
      </c>
      <c r="G459" s="200"/>
      <c r="H459" s="201" t="s">
        <v>28</v>
      </c>
      <c r="I459" s="203"/>
      <c r="J459" s="200"/>
      <c r="K459" s="200"/>
      <c r="L459" s="204"/>
      <c r="M459" s="205"/>
      <c r="N459" s="206"/>
      <c r="O459" s="206"/>
      <c r="P459" s="206"/>
      <c r="Q459" s="206"/>
      <c r="R459" s="206"/>
      <c r="S459" s="206"/>
      <c r="T459" s="207"/>
      <c r="AT459" s="208" t="s">
        <v>128</v>
      </c>
      <c r="AU459" s="208" t="s">
        <v>88</v>
      </c>
      <c r="AV459" s="14" t="s">
        <v>86</v>
      </c>
      <c r="AW459" s="14" t="s">
        <v>37</v>
      </c>
      <c r="AX459" s="14" t="s">
        <v>78</v>
      </c>
      <c r="AY459" s="208" t="s">
        <v>120</v>
      </c>
    </row>
    <row r="460" spans="1:65" s="15" customFormat="1" ht="10.199999999999999">
      <c r="B460" s="209"/>
      <c r="C460" s="210"/>
      <c r="D460" s="189" t="s">
        <v>128</v>
      </c>
      <c r="E460" s="211" t="s">
        <v>28</v>
      </c>
      <c r="F460" s="212" t="s">
        <v>131</v>
      </c>
      <c r="G460" s="210"/>
      <c r="H460" s="213">
        <v>30</v>
      </c>
      <c r="I460" s="214"/>
      <c r="J460" s="210"/>
      <c r="K460" s="210"/>
      <c r="L460" s="215"/>
      <c r="M460" s="216"/>
      <c r="N460" s="217"/>
      <c r="O460" s="217"/>
      <c r="P460" s="217"/>
      <c r="Q460" s="217"/>
      <c r="R460" s="217"/>
      <c r="S460" s="217"/>
      <c r="T460" s="218"/>
      <c r="AT460" s="219" t="s">
        <v>128</v>
      </c>
      <c r="AU460" s="219" t="s">
        <v>88</v>
      </c>
      <c r="AV460" s="15" t="s">
        <v>126</v>
      </c>
      <c r="AW460" s="15" t="s">
        <v>37</v>
      </c>
      <c r="AX460" s="15" t="s">
        <v>86</v>
      </c>
      <c r="AY460" s="219" t="s">
        <v>120</v>
      </c>
    </row>
    <row r="461" spans="1:65" s="2" customFormat="1" ht="16.5" customHeight="1">
      <c r="A461" s="35"/>
      <c r="B461" s="36"/>
      <c r="C461" s="174" t="s">
        <v>682</v>
      </c>
      <c r="D461" s="174" t="s">
        <v>122</v>
      </c>
      <c r="E461" s="175" t="s">
        <v>683</v>
      </c>
      <c r="F461" s="176" t="s">
        <v>684</v>
      </c>
      <c r="G461" s="177" t="s">
        <v>302</v>
      </c>
      <c r="H461" s="178">
        <v>30</v>
      </c>
      <c r="I461" s="179"/>
      <c r="J461" s="180">
        <f>ROUND(I461*H461,2)</f>
        <v>0</v>
      </c>
      <c r="K461" s="176" t="s">
        <v>136</v>
      </c>
      <c r="L461" s="40"/>
      <c r="M461" s="181" t="s">
        <v>28</v>
      </c>
      <c r="N461" s="182" t="s">
        <v>49</v>
      </c>
      <c r="O461" s="65"/>
      <c r="P461" s="183">
        <f>O461*H461</f>
        <v>0</v>
      </c>
      <c r="Q461" s="183">
        <v>0</v>
      </c>
      <c r="R461" s="183">
        <f>Q461*H461</f>
        <v>0</v>
      </c>
      <c r="S461" s="183">
        <v>0</v>
      </c>
      <c r="T461" s="184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185" t="s">
        <v>126</v>
      </c>
      <c r="AT461" s="185" t="s">
        <v>122</v>
      </c>
      <c r="AU461" s="185" t="s">
        <v>88</v>
      </c>
      <c r="AY461" s="18" t="s">
        <v>120</v>
      </c>
      <c r="BE461" s="186">
        <f>IF(N461="základní",J461,0)</f>
        <v>0</v>
      </c>
      <c r="BF461" s="186">
        <f>IF(N461="snížená",J461,0)</f>
        <v>0</v>
      </c>
      <c r="BG461" s="186">
        <f>IF(N461="zákl. přenesená",J461,0)</f>
        <v>0</v>
      </c>
      <c r="BH461" s="186">
        <f>IF(N461="sníž. přenesená",J461,0)</f>
        <v>0</v>
      </c>
      <c r="BI461" s="186">
        <f>IF(N461="nulová",J461,0)</f>
        <v>0</v>
      </c>
      <c r="BJ461" s="18" t="s">
        <v>86</v>
      </c>
      <c r="BK461" s="186">
        <f>ROUND(I461*H461,2)</f>
        <v>0</v>
      </c>
      <c r="BL461" s="18" t="s">
        <v>126</v>
      </c>
      <c r="BM461" s="185" t="s">
        <v>685</v>
      </c>
    </row>
    <row r="462" spans="1:65" s="2" customFormat="1" ht="10.199999999999999">
      <c r="A462" s="35"/>
      <c r="B462" s="36"/>
      <c r="C462" s="37"/>
      <c r="D462" s="220" t="s">
        <v>138</v>
      </c>
      <c r="E462" s="37"/>
      <c r="F462" s="221" t="s">
        <v>686</v>
      </c>
      <c r="G462" s="37"/>
      <c r="H462" s="37"/>
      <c r="I462" s="222"/>
      <c r="J462" s="37"/>
      <c r="K462" s="37"/>
      <c r="L462" s="40"/>
      <c r="M462" s="223"/>
      <c r="N462" s="224"/>
      <c r="O462" s="65"/>
      <c r="P462" s="65"/>
      <c r="Q462" s="65"/>
      <c r="R462" s="65"/>
      <c r="S462" s="65"/>
      <c r="T462" s="66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138</v>
      </c>
      <c r="AU462" s="18" t="s">
        <v>88</v>
      </c>
    </row>
    <row r="463" spans="1:65" s="13" customFormat="1" ht="10.199999999999999">
      <c r="B463" s="187"/>
      <c r="C463" s="188"/>
      <c r="D463" s="189" t="s">
        <v>128</v>
      </c>
      <c r="E463" s="190" t="s">
        <v>28</v>
      </c>
      <c r="F463" s="191" t="s">
        <v>194</v>
      </c>
      <c r="G463" s="188"/>
      <c r="H463" s="192">
        <v>30</v>
      </c>
      <c r="I463" s="193"/>
      <c r="J463" s="188"/>
      <c r="K463" s="188"/>
      <c r="L463" s="194"/>
      <c r="M463" s="195"/>
      <c r="N463" s="196"/>
      <c r="O463" s="196"/>
      <c r="P463" s="196"/>
      <c r="Q463" s="196"/>
      <c r="R463" s="196"/>
      <c r="S463" s="196"/>
      <c r="T463" s="197"/>
      <c r="AT463" s="198" t="s">
        <v>128</v>
      </c>
      <c r="AU463" s="198" t="s">
        <v>88</v>
      </c>
      <c r="AV463" s="13" t="s">
        <v>88</v>
      </c>
      <c r="AW463" s="13" t="s">
        <v>37</v>
      </c>
      <c r="AX463" s="13" t="s">
        <v>78</v>
      </c>
      <c r="AY463" s="198" t="s">
        <v>120</v>
      </c>
    </row>
    <row r="464" spans="1:65" s="14" customFormat="1" ht="10.199999999999999">
      <c r="B464" s="199"/>
      <c r="C464" s="200"/>
      <c r="D464" s="189" t="s">
        <v>128</v>
      </c>
      <c r="E464" s="201" t="s">
        <v>28</v>
      </c>
      <c r="F464" s="202" t="s">
        <v>130</v>
      </c>
      <c r="G464" s="200"/>
      <c r="H464" s="201" t="s">
        <v>28</v>
      </c>
      <c r="I464" s="203"/>
      <c r="J464" s="200"/>
      <c r="K464" s="200"/>
      <c r="L464" s="204"/>
      <c r="M464" s="205"/>
      <c r="N464" s="206"/>
      <c r="O464" s="206"/>
      <c r="P464" s="206"/>
      <c r="Q464" s="206"/>
      <c r="R464" s="206"/>
      <c r="S464" s="206"/>
      <c r="T464" s="207"/>
      <c r="AT464" s="208" t="s">
        <v>128</v>
      </c>
      <c r="AU464" s="208" t="s">
        <v>88</v>
      </c>
      <c r="AV464" s="14" t="s">
        <v>86</v>
      </c>
      <c r="AW464" s="14" t="s">
        <v>37</v>
      </c>
      <c r="AX464" s="14" t="s">
        <v>78</v>
      </c>
      <c r="AY464" s="208" t="s">
        <v>120</v>
      </c>
    </row>
    <row r="465" spans="1:65" s="15" customFormat="1" ht="10.199999999999999">
      <c r="B465" s="209"/>
      <c r="C465" s="210"/>
      <c r="D465" s="189" t="s">
        <v>128</v>
      </c>
      <c r="E465" s="211" t="s">
        <v>28</v>
      </c>
      <c r="F465" s="212" t="s">
        <v>131</v>
      </c>
      <c r="G465" s="210"/>
      <c r="H465" s="213">
        <v>30</v>
      </c>
      <c r="I465" s="214"/>
      <c r="J465" s="210"/>
      <c r="K465" s="210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128</v>
      </c>
      <c r="AU465" s="219" t="s">
        <v>88</v>
      </c>
      <c r="AV465" s="15" t="s">
        <v>126</v>
      </c>
      <c r="AW465" s="15" t="s">
        <v>37</v>
      </c>
      <c r="AX465" s="15" t="s">
        <v>86</v>
      </c>
      <c r="AY465" s="219" t="s">
        <v>120</v>
      </c>
    </row>
    <row r="466" spans="1:65" s="12" customFormat="1" ht="22.8" customHeight="1">
      <c r="B466" s="158"/>
      <c r="C466" s="159"/>
      <c r="D466" s="160" t="s">
        <v>77</v>
      </c>
      <c r="E466" s="172" t="s">
        <v>687</v>
      </c>
      <c r="F466" s="172" t="s">
        <v>688</v>
      </c>
      <c r="G466" s="159"/>
      <c r="H466" s="159"/>
      <c r="I466" s="162"/>
      <c r="J466" s="173">
        <f>BK466</f>
        <v>0</v>
      </c>
      <c r="K466" s="159"/>
      <c r="L466" s="164"/>
      <c r="M466" s="165"/>
      <c r="N466" s="166"/>
      <c r="O466" s="166"/>
      <c r="P466" s="167">
        <f>SUM(P467:P523)</f>
        <v>0</v>
      </c>
      <c r="Q466" s="166"/>
      <c r="R466" s="167">
        <f>SUM(R467:R523)</f>
        <v>0</v>
      </c>
      <c r="S466" s="166"/>
      <c r="T466" s="168">
        <f>SUM(T467:T523)</f>
        <v>0</v>
      </c>
      <c r="AR466" s="169" t="s">
        <v>86</v>
      </c>
      <c r="AT466" s="170" t="s">
        <v>77</v>
      </c>
      <c r="AU466" s="170" t="s">
        <v>86</v>
      </c>
      <c r="AY466" s="169" t="s">
        <v>120</v>
      </c>
      <c r="BK466" s="171">
        <f>SUM(BK467:BK523)</f>
        <v>0</v>
      </c>
    </row>
    <row r="467" spans="1:65" s="2" customFormat="1" ht="24.15" customHeight="1">
      <c r="A467" s="35"/>
      <c r="B467" s="36"/>
      <c r="C467" s="174" t="s">
        <v>689</v>
      </c>
      <c r="D467" s="174" t="s">
        <v>122</v>
      </c>
      <c r="E467" s="175" t="s">
        <v>690</v>
      </c>
      <c r="F467" s="176" t="s">
        <v>691</v>
      </c>
      <c r="G467" s="177" t="s">
        <v>233</v>
      </c>
      <c r="H467" s="178">
        <v>1756.646</v>
      </c>
      <c r="I467" s="179"/>
      <c r="J467" s="180">
        <f>ROUND(I467*H467,2)</f>
        <v>0</v>
      </c>
      <c r="K467" s="176" t="s">
        <v>136</v>
      </c>
      <c r="L467" s="40"/>
      <c r="M467" s="181" t="s">
        <v>28</v>
      </c>
      <c r="N467" s="182" t="s">
        <v>49</v>
      </c>
      <c r="O467" s="65"/>
      <c r="P467" s="183">
        <f>O467*H467</f>
        <v>0</v>
      </c>
      <c r="Q467" s="183">
        <v>0</v>
      </c>
      <c r="R467" s="183">
        <f>Q467*H467</f>
        <v>0</v>
      </c>
      <c r="S467" s="183">
        <v>0</v>
      </c>
      <c r="T467" s="184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85" t="s">
        <v>126</v>
      </c>
      <c r="AT467" s="185" t="s">
        <v>122</v>
      </c>
      <c r="AU467" s="185" t="s">
        <v>88</v>
      </c>
      <c r="AY467" s="18" t="s">
        <v>120</v>
      </c>
      <c r="BE467" s="186">
        <f>IF(N467="základní",J467,0)</f>
        <v>0</v>
      </c>
      <c r="BF467" s="186">
        <f>IF(N467="snížená",J467,0)</f>
        <v>0</v>
      </c>
      <c r="BG467" s="186">
        <f>IF(N467="zákl. přenesená",J467,0)</f>
        <v>0</v>
      </c>
      <c r="BH467" s="186">
        <f>IF(N467="sníž. přenesená",J467,0)</f>
        <v>0</v>
      </c>
      <c r="BI467" s="186">
        <f>IF(N467="nulová",J467,0)</f>
        <v>0</v>
      </c>
      <c r="BJ467" s="18" t="s">
        <v>86</v>
      </c>
      <c r="BK467" s="186">
        <f>ROUND(I467*H467,2)</f>
        <v>0</v>
      </c>
      <c r="BL467" s="18" t="s">
        <v>126</v>
      </c>
      <c r="BM467" s="185" t="s">
        <v>692</v>
      </c>
    </row>
    <row r="468" spans="1:65" s="2" customFormat="1" ht="10.199999999999999">
      <c r="A468" s="35"/>
      <c r="B468" s="36"/>
      <c r="C468" s="37"/>
      <c r="D468" s="220" t="s">
        <v>138</v>
      </c>
      <c r="E468" s="37"/>
      <c r="F468" s="221" t="s">
        <v>693</v>
      </c>
      <c r="G468" s="37"/>
      <c r="H468" s="37"/>
      <c r="I468" s="222"/>
      <c r="J468" s="37"/>
      <c r="K468" s="37"/>
      <c r="L468" s="40"/>
      <c r="M468" s="223"/>
      <c r="N468" s="224"/>
      <c r="O468" s="65"/>
      <c r="P468" s="65"/>
      <c r="Q468" s="65"/>
      <c r="R468" s="65"/>
      <c r="S468" s="65"/>
      <c r="T468" s="66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138</v>
      </c>
      <c r="AU468" s="18" t="s">
        <v>88</v>
      </c>
    </row>
    <row r="469" spans="1:65" s="13" customFormat="1" ht="10.199999999999999">
      <c r="B469" s="187"/>
      <c r="C469" s="188"/>
      <c r="D469" s="189" t="s">
        <v>128</v>
      </c>
      <c r="E469" s="190" t="s">
        <v>28</v>
      </c>
      <c r="F469" s="191" t="s">
        <v>694</v>
      </c>
      <c r="G469" s="188"/>
      <c r="H469" s="192">
        <v>1756.646</v>
      </c>
      <c r="I469" s="193"/>
      <c r="J469" s="188"/>
      <c r="K469" s="188"/>
      <c r="L469" s="194"/>
      <c r="M469" s="195"/>
      <c r="N469" s="196"/>
      <c r="O469" s="196"/>
      <c r="P469" s="196"/>
      <c r="Q469" s="196"/>
      <c r="R469" s="196"/>
      <c r="S469" s="196"/>
      <c r="T469" s="197"/>
      <c r="AT469" s="198" t="s">
        <v>128</v>
      </c>
      <c r="AU469" s="198" t="s">
        <v>88</v>
      </c>
      <c r="AV469" s="13" t="s">
        <v>88</v>
      </c>
      <c r="AW469" s="13" t="s">
        <v>37</v>
      </c>
      <c r="AX469" s="13" t="s">
        <v>78</v>
      </c>
      <c r="AY469" s="198" t="s">
        <v>120</v>
      </c>
    </row>
    <row r="470" spans="1:65" s="15" customFormat="1" ht="10.199999999999999">
      <c r="B470" s="209"/>
      <c r="C470" s="210"/>
      <c r="D470" s="189" t="s">
        <v>128</v>
      </c>
      <c r="E470" s="211" t="s">
        <v>28</v>
      </c>
      <c r="F470" s="212" t="s">
        <v>131</v>
      </c>
      <c r="G470" s="210"/>
      <c r="H470" s="213">
        <v>1756.646</v>
      </c>
      <c r="I470" s="214"/>
      <c r="J470" s="210"/>
      <c r="K470" s="210"/>
      <c r="L470" s="215"/>
      <c r="M470" s="216"/>
      <c r="N470" s="217"/>
      <c r="O470" s="217"/>
      <c r="P470" s="217"/>
      <c r="Q470" s="217"/>
      <c r="R470" s="217"/>
      <c r="S470" s="217"/>
      <c r="T470" s="218"/>
      <c r="AT470" s="219" t="s">
        <v>128</v>
      </c>
      <c r="AU470" s="219" t="s">
        <v>88</v>
      </c>
      <c r="AV470" s="15" t="s">
        <v>126</v>
      </c>
      <c r="AW470" s="15" t="s">
        <v>37</v>
      </c>
      <c r="AX470" s="15" t="s">
        <v>86</v>
      </c>
      <c r="AY470" s="219" t="s">
        <v>120</v>
      </c>
    </row>
    <row r="471" spans="1:65" s="2" customFormat="1" ht="24.15" customHeight="1">
      <c r="A471" s="35"/>
      <c r="B471" s="36"/>
      <c r="C471" s="174" t="s">
        <v>695</v>
      </c>
      <c r="D471" s="174" t="s">
        <v>122</v>
      </c>
      <c r="E471" s="175" t="s">
        <v>696</v>
      </c>
      <c r="F471" s="176" t="s">
        <v>697</v>
      </c>
      <c r="G471" s="177" t="s">
        <v>233</v>
      </c>
      <c r="H471" s="178">
        <v>24593.044000000002</v>
      </c>
      <c r="I471" s="179"/>
      <c r="J471" s="180">
        <f>ROUND(I471*H471,2)</f>
        <v>0</v>
      </c>
      <c r="K471" s="176" t="s">
        <v>136</v>
      </c>
      <c r="L471" s="40"/>
      <c r="M471" s="181" t="s">
        <v>28</v>
      </c>
      <c r="N471" s="182" t="s">
        <v>49</v>
      </c>
      <c r="O471" s="65"/>
      <c r="P471" s="183">
        <f>O471*H471</f>
        <v>0</v>
      </c>
      <c r="Q471" s="183">
        <v>0</v>
      </c>
      <c r="R471" s="183">
        <f>Q471*H471</f>
        <v>0</v>
      </c>
      <c r="S471" s="183">
        <v>0</v>
      </c>
      <c r="T471" s="184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185" t="s">
        <v>126</v>
      </c>
      <c r="AT471" s="185" t="s">
        <v>122</v>
      </c>
      <c r="AU471" s="185" t="s">
        <v>88</v>
      </c>
      <c r="AY471" s="18" t="s">
        <v>120</v>
      </c>
      <c r="BE471" s="186">
        <f>IF(N471="základní",J471,0)</f>
        <v>0</v>
      </c>
      <c r="BF471" s="186">
        <f>IF(N471="snížená",J471,0)</f>
        <v>0</v>
      </c>
      <c r="BG471" s="186">
        <f>IF(N471="zákl. přenesená",J471,0)</f>
        <v>0</v>
      </c>
      <c r="BH471" s="186">
        <f>IF(N471="sníž. přenesená",J471,0)</f>
        <v>0</v>
      </c>
      <c r="BI471" s="186">
        <f>IF(N471="nulová",J471,0)</f>
        <v>0</v>
      </c>
      <c r="BJ471" s="18" t="s">
        <v>86</v>
      </c>
      <c r="BK471" s="186">
        <f>ROUND(I471*H471,2)</f>
        <v>0</v>
      </c>
      <c r="BL471" s="18" t="s">
        <v>126</v>
      </c>
      <c r="BM471" s="185" t="s">
        <v>698</v>
      </c>
    </row>
    <row r="472" spans="1:65" s="2" customFormat="1" ht="10.199999999999999">
      <c r="A472" s="35"/>
      <c r="B472" s="36"/>
      <c r="C472" s="37"/>
      <c r="D472" s="220" t="s">
        <v>138</v>
      </c>
      <c r="E472" s="37"/>
      <c r="F472" s="221" t="s">
        <v>699</v>
      </c>
      <c r="G472" s="37"/>
      <c r="H472" s="37"/>
      <c r="I472" s="222"/>
      <c r="J472" s="37"/>
      <c r="K472" s="37"/>
      <c r="L472" s="40"/>
      <c r="M472" s="223"/>
      <c r="N472" s="224"/>
      <c r="O472" s="65"/>
      <c r="P472" s="65"/>
      <c r="Q472" s="65"/>
      <c r="R472" s="65"/>
      <c r="S472" s="65"/>
      <c r="T472" s="66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138</v>
      </c>
      <c r="AU472" s="18" t="s">
        <v>88</v>
      </c>
    </row>
    <row r="473" spans="1:65" s="13" customFormat="1" ht="10.199999999999999">
      <c r="B473" s="187"/>
      <c r="C473" s="188"/>
      <c r="D473" s="189" t="s">
        <v>128</v>
      </c>
      <c r="E473" s="190" t="s">
        <v>28</v>
      </c>
      <c r="F473" s="191" t="s">
        <v>700</v>
      </c>
      <c r="G473" s="188"/>
      <c r="H473" s="192">
        <v>24593.044000000002</v>
      </c>
      <c r="I473" s="193"/>
      <c r="J473" s="188"/>
      <c r="K473" s="188"/>
      <c r="L473" s="194"/>
      <c r="M473" s="195"/>
      <c r="N473" s="196"/>
      <c r="O473" s="196"/>
      <c r="P473" s="196"/>
      <c r="Q473" s="196"/>
      <c r="R473" s="196"/>
      <c r="S473" s="196"/>
      <c r="T473" s="197"/>
      <c r="AT473" s="198" t="s">
        <v>128</v>
      </c>
      <c r="AU473" s="198" t="s">
        <v>88</v>
      </c>
      <c r="AV473" s="13" t="s">
        <v>88</v>
      </c>
      <c r="AW473" s="13" t="s">
        <v>37</v>
      </c>
      <c r="AX473" s="13" t="s">
        <v>78</v>
      </c>
      <c r="AY473" s="198" t="s">
        <v>120</v>
      </c>
    </row>
    <row r="474" spans="1:65" s="15" customFormat="1" ht="10.199999999999999">
      <c r="B474" s="209"/>
      <c r="C474" s="210"/>
      <c r="D474" s="189" t="s">
        <v>128</v>
      </c>
      <c r="E474" s="211" t="s">
        <v>28</v>
      </c>
      <c r="F474" s="212" t="s">
        <v>131</v>
      </c>
      <c r="G474" s="210"/>
      <c r="H474" s="213">
        <v>24593.044000000002</v>
      </c>
      <c r="I474" s="214"/>
      <c r="J474" s="210"/>
      <c r="K474" s="210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128</v>
      </c>
      <c r="AU474" s="219" t="s">
        <v>88</v>
      </c>
      <c r="AV474" s="15" t="s">
        <v>126</v>
      </c>
      <c r="AW474" s="15" t="s">
        <v>37</v>
      </c>
      <c r="AX474" s="15" t="s">
        <v>86</v>
      </c>
      <c r="AY474" s="219" t="s">
        <v>120</v>
      </c>
    </row>
    <row r="475" spans="1:65" s="2" customFormat="1" ht="24.15" customHeight="1">
      <c r="A475" s="35"/>
      <c r="B475" s="36"/>
      <c r="C475" s="174" t="s">
        <v>701</v>
      </c>
      <c r="D475" s="174" t="s">
        <v>122</v>
      </c>
      <c r="E475" s="175" t="s">
        <v>702</v>
      </c>
      <c r="F475" s="176" t="s">
        <v>703</v>
      </c>
      <c r="G475" s="177" t="s">
        <v>233</v>
      </c>
      <c r="H475" s="178">
        <v>155.964</v>
      </c>
      <c r="I475" s="179"/>
      <c r="J475" s="180">
        <f>ROUND(I475*H475,2)</f>
        <v>0</v>
      </c>
      <c r="K475" s="176" t="s">
        <v>136</v>
      </c>
      <c r="L475" s="40"/>
      <c r="M475" s="181" t="s">
        <v>28</v>
      </c>
      <c r="N475" s="182" t="s">
        <v>49</v>
      </c>
      <c r="O475" s="65"/>
      <c r="P475" s="183">
        <f>O475*H475</f>
        <v>0</v>
      </c>
      <c r="Q475" s="183">
        <v>0</v>
      </c>
      <c r="R475" s="183">
        <f>Q475*H475</f>
        <v>0</v>
      </c>
      <c r="S475" s="183">
        <v>0</v>
      </c>
      <c r="T475" s="184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185" t="s">
        <v>126</v>
      </c>
      <c r="AT475" s="185" t="s">
        <v>122</v>
      </c>
      <c r="AU475" s="185" t="s">
        <v>88</v>
      </c>
      <c r="AY475" s="18" t="s">
        <v>120</v>
      </c>
      <c r="BE475" s="186">
        <f>IF(N475="základní",J475,0)</f>
        <v>0</v>
      </c>
      <c r="BF475" s="186">
        <f>IF(N475="snížená",J475,0)</f>
        <v>0</v>
      </c>
      <c r="BG475" s="186">
        <f>IF(N475="zákl. přenesená",J475,0)</f>
        <v>0</v>
      </c>
      <c r="BH475" s="186">
        <f>IF(N475="sníž. přenesená",J475,0)</f>
        <v>0</v>
      </c>
      <c r="BI475" s="186">
        <f>IF(N475="nulová",J475,0)</f>
        <v>0</v>
      </c>
      <c r="BJ475" s="18" t="s">
        <v>86</v>
      </c>
      <c r="BK475" s="186">
        <f>ROUND(I475*H475,2)</f>
        <v>0</v>
      </c>
      <c r="BL475" s="18" t="s">
        <v>126</v>
      </c>
      <c r="BM475" s="185" t="s">
        <v>704</v>
      </c>
    </row>
    <row r="476" spans="1:65" s="2" customFormat="1" ht="10.199999999999999">
      <c r="A476" s="35"/>
      <c r="B476" s="36"/>
      <c r="C476" s="37"/>
      <c r="D476" s="220" t="s">
        <v>138</v>
      </c>
      <c r="E476" s="37"/>
      <c r="F476" s="221" t="s">
        <v>705</v>
      </c>
      <c r="G476" s="37"/>
      <c r="H476" s="37"/>
      <c r="I476" s="222"/>
      <c r="J476" s="37"/>
      <c r="K476" s="37"/>
      <c r="L476" s="40"/>
      <c r="M476" s="223"/>
      <c r="N476" s="224"/>
      <c r="O476" s="65"/>
      <c r="P476" s="65"/>
      <c r="Q476" s="65"/>
      <c r="R476" s="65"/>
      <c r="S476" s="65"/>
      <c r="T476" s="66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8" t="s">
        <v>138</v>
      </c>
      <c r="AU476" s="18" t="s">
        <v>88</v>
      </c>
    </row>
    <row r="477" spans="1:65" s="13" customFormat="1" ht="10.199999999999999">
      <c r="B477" s="187"/>
      <c r="C477" s="188"/>
      <c r="D477" s="189" t="s">
        <v>128</v>
      </c>
      <c r="E477" s="190" t="s">
        <v>28</v>
      </c>
      <c r="F477" s="191" t="s">
        <v>706</v>
      </c>
      <c r="G477" s="188"/>
      <c r="H477" s="192">
        <v>87</v>
      </c>
      <c r="I477" s="193"/>
      <c r="J477" s="188"/>
      <c r="K477" s="188"/>
      <c r="L477" s="194"/>
      <c r="M477" s="195"/>
      <c r="N477" s="196"/>
      <c r="O477" s="196"/>
      <c r="P477" s="196"/>
      <c r="Q477" s="196"/>
      <c r="R477" s="196"/>
      <c r="S477" s="196"/>
      <c r="T477" s="197"/>
      <c r="AT477" s="198" t="s">
        <v>128</v>
      </c>
      <c r="AU477" s="198" t="s">
        <v>88</v>
      </c>
      <c r="AV477" s="13" t="s">
        <v>88</v>
      </c>
      <c r="AW477" s="13" t="s">
        <v>37</v>
      </c>
      <c r="AX477" s="13" t="s">
        <v>78</v>
      </c>
      <c r="AY477" s="198" t="s">
        <v>120</v>
      </c>
    </row>
    <row r="478" spans="1:65" s="14" customFormat="1" ht="10.199999999999999">
      <c r="B478" s="199"/>
      <c r="C478" s="200"/>
      <c r="D478" s="189" t="s">
        <v>128</v>
      </c>
      <c r="E478" s="201" t="s">
        <v>28</v>
      </c>
      <c r="F478" s="202" t="s">
        <v>707</v>
      </c>
      <c r="G478" s="200"/>
      <c r="H478" s="201" t="s">
        <v>28</v>
      </c>
      <c r="I478" s="203"/>
      <c r="J478" s="200"/>
      <c r="K478" s="200"/>
      <c r="L478" s="204"/>
      <c r="M478" s="205"/>
      <c r="N478" s="206"/>
      <c r="O478" s="206"/>
      <c r="P478" s="206"/>
      <c r="Q478" s="206"/>
      <c r="R478" s="206"/>
      <c r="S478" s="206"/>
      <c r="T478" s="207"/>
      <c r="AT478" s="208" t="s">
        <v>128</v>
      </c>
      <c r="AU478" s="208" t="s">
        <v>88</v>
      </c>
      <c r="AV478" s="14" t="s">
        <v>86</v>
      </c>
      <c r="AW478" s="14" t="s">
        <v>37</v>
      </c>
      <c r="AX478" s="14" t="s">
        <v>78</v>
      </c>
      <c r="AY478" s="208" t="s">
        <v>120</v>
      </c>
    </row>
    <row r="479" spans="1:65" s="13" customFormat="1" ht="10.199999999999999">
      <c r="B479" s="187"/>
      <c r="C479" s="188"/>
      <c r="D479" s="189" t="s">
        <v>128</v>
      </c>
      <c r="E479" s="190" t="s">
        <v>28</v>
      </c>
      <c r="F479" s="191" t="s">
        <v>708</v>
      </c>
      <c r="G479" s="188"/>
      <c r="H479" s="192">
        <v>5.6</v>
      </c>
      <c r="I479" s="193"/>
      <c r="J479" s="188"/>
      <c r="K479" s="188"/>
      <c r="L479" s="194"/>
      <c r="M479" s="195"/>
      <c r="N479" s="196"/>
      <c r="O479" s="196"/>
      <c r="P479" s="196"/>
      <c r="Q479" s="196"/>
      <c r="R479" s="196"/>
      <c r="S479" s="196"/>
      <c r="T479" s="197"/>
      <c r="AT479" s="198" t="s">
        <v>128</v>
      </c>
      <c r="AU479" s="198" t="s">
        <v>88</v>
      </c>
      <c r="AV479" s="13" t="s">
        <v>88</v>
      </c>
      <c r="AW479" s="13" t="s">
        <v>37</v>
      </c>
      <c r="AX479" s="13" t="s">
        <v>78</v>
      </c>
      <c r="AY479" s="198" t="s">
        <v>120</v>
      </c>
    </row>
    <row r="480" spans="1:65" s="14" customFormat="1" ht="10.199999999999999">
      <c r="B480" s="199"/>
      <c r="C480" s="200"/>
      <c r="D480" s="189" t="s">
        <v>128</v>
      </c>
      <c r="E480" s="201" t="s">
        <v>28</v>
      </c>
      <c r="F480" s="202" t="s">
        <v>709</v>
      </c>
      <c r="G480" s="200"/>
      <c r="H480" s="201" t="s">
        <v>28</v>
      </c>
      <c r="I480" s="203"/>
      <c r="J480" s="200"/>
      <c r="K480" s="200"/>
      <c r="L480" s="204"/>
      <c r="M480" s="205"/>
      <c r="N480" s="206"/>
      <c r="O480" s="206"/>
      <c r="P480" s="206"/>
      <c r="Q480" s="206"/>
      <c r="R480" s="206"/>
      <c r="S480" s="206"/>
      <c r="T480" s="207"/>
      <c r="AT480" s="208" t="s">
        <v>128</v>
      </c>
      <c r="AU480" s="208" t="s">
        <v>88</v>
      </c>
      <c r="AV480" s="14" t="s">
        <v>86</v>
      </c>
      <c r="AW480" s="14" t="s">
        <v>37</v>
      </c>
      <c r="AX480" s="14" t="s">
        <v>78</v>
      </c>
      <c r="AY480" s="208" t="s">
        <v>120</v>
      </c>
    </row>
    <row r="481" spans="1:65" s="13" customFormat="1" ht="10.199999999999999">
      <c r="B481" s="187"/>
      <c r="C481" s="188"/>
      <c r="D481" s="189" t="s">
        <v>128</v>
      </c>
      <c r="E481" s="190" t="s">
        <v>28</v>
      </c>
      <c r="F481" s="191" t="s">
        <v>710</v>
      </c>
      <c r="G481" s="188"/>
      <c r="H481" s="192">
        <v>55.043999999999997</v>
      </c>
      <c r="I481" s="193"/>
      <c r="J481" s="188"/>
      <c r="K481" s="188"/>
      <c r="L481" s="194"/>
      <c r="M481" s="195"/>
      <c r="N481" s="196"/>
      <c r="O481" s="196"/>
      <c r="P481" s="196"/>
      <c r="Q481" s="196"/>
      <c r="R481" s="196"/>
      <c r="S481" s="196"/>
      <c r="T481" s="197"/>
      <c r="AT481" s="198" t="s">
        <v>128</v>
      </c>
      <c r="AU481" s="198" t="s">
        <v>88</v>
      </c>
      <c r="AV481" s="13" t="s">
        <v>88</v>
      </c>
      <c r="AW481" s="13" t="s">
        <v>37</v>
      </c>
      <c r="AX481" s="13" t="s">
        <v>78</v>
      </c>
      <c r="AY481" s="198" t="s">
        <v>120</v>
      </c>
    </row>
    <row r="482" spans="1:65" s="14" customFormat="1" ht="10.199999999999999">
      <c r="B482" s="199"/>
      <c r="C482" s="200"/>
      <c r="D482" s="189" t="s">
        <v>128</v>
      </c>
      <c r="E482" s="201" t="s">
        <v>28</v>
      </c>
      <c r="F482" s="202" t="s">
        <v>711</v>
      </c>
      <c r="G482" s="200"/>
      <c r="H482" s="201" t="s">
        <v>28</v>
      </c>
      <c r="I482" s="203"/>
      <c r="J482" s="200"/>
      <c r="K482" s="200"/>
      <c r="L482" s="204"/>
      <c r="M482" s="205"/>
      <c r="N482" s="206"/>
      <c r="O482" s="206"/>
      <c r="P482" s="206"/>
      <c r="Q482" s="206"/>
      <c r="R482" s="206"/>
      <c r="S482" s="206"/>
      <c r="T482" s="207"/>
      <c r="AT482" s="208" t="s">
        <v>128</v>
      </c>
      <c r="AU482" s="208" t="s">
        <v>88</v>
      </c>
      <c r="AV482" s="14" t="s">
        <v>86</v>
      </c>
      <c r="AW482" s="14" t="s">
        <v>37</v>
      </c>
      <c r="AX482" s="14" t="s">
        <v>78</v>
      </c>
      <c r="AY482" s="208" t="s">
        <v>120</v>
      </c>
    </row>
    <row r="483" spans="1:65" s="13" customFormat="1" ht="10.199999999999999">
      <c r="B483" s="187"/>
      <c r="C483" s="188"/>
      <c r="D483" s="189" t="s">
        <v>128</v>
      </c>
      <c r="E483" s="190" t="s">
        <v>28</v>
      </c>
      <c r="F483" s="191" t="s">
        <v>712</v>
      </c>
      <c r="G483" s="188"/>
      <c r="H483" s="192">
        <v>8.32</v>
      </c>
      <c r="I483" s="193"/>
      <c r="J483" s="188"/>
      <c r="K483" s="188"/>
      <c r="L483" s="194"/>
      <c r="M483" s="195"/>
      <c r="N483" s="196"/>
      <c r="O483" s="196"/>
      <c r="P483" s="196"/>
      <c r="Q483" s="196"/>
      <c r="R483" s="196"/>
      <c r="S483" s="196"/>
      <c r="T483" s="197"/>
      <c r="AT483" s="198" t="s">
        <v>128</v>
      </c>
      <c r="AU483" s="198" t="s">
        <v>88</v>
      </c>
      <c r="AV483" s="13" t="s">
        <v>88</v>
      </c>
      <c r="AW483" s="13" t="s">
        <v>37</v>
      </c>
      <c r="AX483" s="13" t="s">
        <v>78</v>
      </c>
      <c r="AY483" s="198" t="s">
        <v>120</v>
      </c>
    </row>
    <row r="484" spans="1:65" s="14" customFormat="1" ht="10.199999999999999">
      <c r="B484" s="199"/>
      <c r="C484" s="200"/>
      <c r="D484" s="189" t="s">
        <v>128</v>
      </c>
      <c r="E484" s="201" t="s">
        <v>28</v>
      </c>
      <c r="F484" s="202" t="s">
        <v>713</v>
      </c>
      <c r="G484" s="200"/>
      <c r="H484" s="201" t="s">
        <v>28</v>
      </c>
      <c r="I484" s="203"/>
      <c r="J484" s="200"/>
      <c r="K484" s="200"/>
      <c r="L484" s="204"/>
      <c r="M484" s="205"/>
      <c r="N484" s="206"/>
      <c r="O484" s="206"/>
      <c r="P484" s="206"/>
      <c r="Q484" s="206"/>
      <c r="R484" s="206"/>
      <c r="S484" s="206"/>
      <c r="T484" s="207"/>
      <c r="AT484" s="208" t="s">
        <v>128</v>
      </c>
      <c r="AU484" s="208" t="s">
        <v>88</v>
      </c>
      <c r="AV484" s="14" t="s">
        <v>86</v>
      </c>
      <c r="AW484" s="14" t="s">
        <v>37</v>
      </c>
      <c r="AX484" s="14" t="s">
        <v>78</v>
      </c>
      <c r="AY484" s="208" t="s">
        <v>120</v>
      </c>
    </row>
    <row r="485" spans="1:65" s="15" customFormat="1" ht="10.199999999999999">
      <c r="B485" s="209"/>
      <c r="C485" s="210"/>
      <c r="D485" s="189" t="s">
        <v>128</v>
      </c>
      <c r="E485" s="211" t="s">
        <v>28</v>
      </c>
      <c r="F485" s="212" t="s">
        <v>131</v>
      </c>
      <c r="G485" s="210"/>
      <c r="H485" s="213">
        <v>155.964</v>
      </c>
      <c r="I485" s="214"/>
      <c r="J485" s="210"/>
      <c r="K485" s="210"/>
      <c r="L485" s="215"/>
      <c r="M485" s="216"/>
      <c r="N485" s="217"/>
      <c r="O485" s="217"/>
      <c r="P485" s="217"/>
      <c r="Q485" s="217"/>
      <c r="R485" s="217"/>
      <c r="S485" s="217"/>
      <c r="T485" s="218"/>
      <c r="AT485" s="219" t="s">
        <v>128</v>
      </c>
      <c r="AU485" s="219" t="s">
        <v>88</v>
      </c>
      <c r="AV485" s="15" t="s">
        <v>126</v>
      </c>
      <c r="AW485" s="15" t="s">
        <v>37</v>
      </c>
      <c r="AX485" s="15" t="s">
        <v>86</v>
      </c>
      <c r="AY485" s="219" t="s">
        <v>120</v>
      </c>
    </row>
    <row r="486" spans="1:65" s="2" customFormat="1" ht="24.15" customHeight="1">
      <c r="A486" s="35"/>
      <c r="B486" s="36"/>
      <c r="C486" s="174" t="s">
        <v>714</v>
      </c>
      <c r="D486" s="174" t="s">
        <v>122</v>
      </c>
      <c r="E486" s="175" t="s">
        <v>715</v>
      </c>
      <c r="F486" s="176" t="s">
        <v>697</v>
      </c>
      <c r="G486" s="177" t="s">
        <v>233</v>
      </c>
      <c r="H486" s="178">
        <v>2183.4960000000001</v>
      </c>
      <c r="I486" s="179"/>
      <c r="J486" s="180">
        <f>ROUND(I486*H486,2)</f>
        <v>0</v>
      </c>
      <c r="K486" s="176" t="s">
        <v>136</v>
      </c>
      <c r="L486" s="40"/>
      <c r="M486" s="181" t="s">
        <v>28</v>
      </c>
      <c r="N486" s="182" t="s">
        <v>49</v>
      </c>
      <c r="O486" s="65"/>
      <c r="P486" s="183">
        <f>O486*H486</f>
        <v>0</v>
      </c>
      <c r="Q486" s="183">
        <v>0</v>
      </c>
      <c r="R486" s="183">
        <f>Q486*H486</f>
        <v>0</v>
      </c>
      <c r="S486" s="183">
        <v>0</v>
      </c>
      <c r="T486" s="184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85" t="s">
        <v>126</v>
      </c>
      <c r="AT486" s="185" t="s">
        <v>122</v>
      </c>
      <c r="AU486" s="185" t="s">
        <v>88</v>
      </c>
      <c r="AY486" s="18" t="s">
        <v>120</v>
      </c>
      <c r="BE486" s="186">
        <f>IF(N486="základní",J486,0)</f>
        <v>0</v>
      </c>
      <c r="BF486" s="186">
        <f>IF(N486="snížená",J486,0)</f>
        <v>0</v>
      </c>
      <c r="BG486" s="186">
        <f>IF(N486="zákl. přenesená",J486,0)</f>
        <v>0</v>
      </c>
      <c r="BH486" s="186">
        <f>IF(N486="sníž. přenesená",J486,0)</f>
        <v>0</v>
      </c>
      <c r="BI486" s="186">
        <f>IF(N486="nulová",J486,0)</f>
        <v>0</v>
      </c>
      <c r="BJ486" s="18" t="s">
        <v>86</v>
      </c>
      <c r="BK486" s="186">
        <f>ROUND(I486*H486,2)</f>
        <v>0</v>
      </c>
      <c r="BL486" s="18" t="s">
        <v>126</v>
      </c>
      <c r="BM486" s="185" t="s">
        <v>716</v>
      </c>
    </row>
    <row r="487" spans="1:65" s="2" customFormat="1" ht="10.199999999999999">
      <c r="A487" s="35"/>
      <c r="B487" s="36"/>
      <c r="C487" s="37"/>
      <c r="D487" s="220" t="s">
        <v>138</v>
      </c>
      <c r="E487" s="37"/>
      <c r="F487" s="221" t="s">
        <v>717</v>
      </c>
      <c r="G487" s="37"/>
      <c r="H487" s="37"/>
      <c r="I487" s="222"/>
      <c r="J487" s="37"/>
      <c r="K487" s="37"/>
      <c r="L487" s="40"/>
      <c r="M487" s="223"/>
      <c r="N487" s="224"/>
      <c r="O487" s="65"/>
      <c r="P487" s="65"/>
      <c r="Q487" s="65"/>
      <c r="R487" s="65"/>
      <c r="S487" s="65"/>
      <c r="T487" s="66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138</v>
      </c>
      <c r="AU487" s="18" t="s">
        <v>88</v>
      </c>
    </row>
    <row r="488" spans="1:65" s="13" customFormat="1" ht="10.199999999999999">
      <c r="B488" s="187"/>
      <c r="C488" s="188"/>
      <c r="D488" s="189" t="s">
        <v>128</v>
      </c>
      <c r="E488" s="190" t="s">
        <v>28</v>
      </c>
      <c r="F488" s="191" t="s">
        <v>718</v>
      </c>
      <c r="G488" s="188"/>
      <c r="H488" s="192">
        <v>2183.4960000000001</v>
      </c>
      <c r="I488" s="193"/>
      <c r="J488" s="188"/>
      <c r="K488" s="188"/>
      <c r="L488" s="194"/>
      <c r="M488" s="195"/>
      <c r="N488" s="196"/>
      <c r="O488" s="196"/>
      <c r="P488" s="196"/>
      <c r="Q488" s="196"/>
      <c r="R488" s="196"/>
      <c r="S488" s="196"/>
      <c r="T488" s="197"/>
      <c r="AT488" s="198" t="s">
        <v>128</v>
      </c>
      <c r="AU488" s="198" t="s">
        <v>88</v>
      </c>
      <c r="AV488" s="13" t="s">
        <v>88</v>
      </c>
      <c r="AW488" s="13" t="s">
        <v>37</v>
      </c>
      <c r="AX488" s="13" t="s">
        <v>78</v>
      </c>
      <c r="AY488" s="198" t="s">
        <v>120</v>
      </c>
    </row>
    <row r="489" spans="1:65" s="15" customFormat="1" ht="10.199999999999999">
      <c r="B489" s="209"/>
      <c r="C489" s="210"/>
      <c r="D489" s="189" t="s">
        <v>128</v>
      </c>
      <c r="E489" s="211" t="s">
        <v>28</v>
      </c>
      <c r="F489" s="212" t="s">
        <v>131</v>
      </c>
      <c r="G489" s="210"/>
      <c r="H489" s="213">
        <v>2183.4960000000001</v>
      </c>
      <c r="I489" s="214"/>
      <c r="J489" s="210"/>
      <c r="K489" s="210"/>
      <c r="L489" s="215"/>
      <c r="M489" s="216"/>
      <c r="N489" s="217"/>
      <c r="O489" s="217"/>
      <c r="P489" s="217"/>
      <c r="Q489" s="217"/>
      <c r="R489" s="217"/>
      <c r="S489" s="217"/>
      <c r="T489" s="218"/>
      <c r="AT489" s="219" t="s">
        <v>128</v>
      </c>
      <c r="AU489" s="219" t="s">
        <v>88</v>
      </c>
      <c r="AV489" s="15" t="s">
        <v>126</v>
      </c>
      <c r="AW489" s="15" t="s">
        <v>37</v>
      </c>
      <c r="AX489" s="15" t="s">
        <v>86</v>
      </c>
      <c r="AY489" s="219" t="s">
        <v>120</v>
      </c>
    </row>
    <row r="490" spans="1:65" s="2" customFormat="1" ht="16.5" customHeight="1">
      <c r="A490" s="35"/>
      <c r="B490" s="36"/>
      <c r="C490" s="174" t="s">
        <v>719</v>
      </c>
      <c r="D490" s="174" t="s">
        <v>122</v>
      </c>
      <c r="E490" s="175" t="s">
        <v>720</v>
      </c>
      <c r="F490" s="176" t="s">
        <v>721</v>
      </c>
      <c r="G490" s="177" t="s">
        <v>233</v>
      </c>
      <c r="H490" s="178">
        <v>1756.646</v>
      </c>
      <c r="I490" s="179"/>
      <c r="J490" s="180">
        <f>ROUND(I490*H490,2)</f>
        <v>0</v>
      </c>
      <c r="K490" s="176" t="s">
        <v>136</v>
      </c>
      <c r="L490" s="40"/>
      <c r="M490" s="181" t="s">
        <v>28</v>
      </c>
      <c r="N490" s="182" t="s">
        <v>49</v>
      </c>
      <c r="O490" s="65"/>
      <c r="P490" s="183">
        <f>O490*H490</f>
        <v>0</v>
      </c>
      <c r="Q490" s="183">
        <v>0</v>
      </c>
      <c r="R490" s="183">
        <f>Q490*H490</f>
        <v>0</v>
      </c>
      <c r="S490" s="183">
        <v>0</v>
      </c>
      <c r="T490" s="184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85" t="s">
        <v>126</v>
      </c>
      <c r="AT490" s="185" t="s">
        <v>122</v>
      </c>
      <c r="AU490" s="185" t="s">
        <v>88</v>
      </c>
      <c r="AY490" s="18" t="s">
        <v>120</v>
      </c>
      <c r="BE490" s="186">
        <f>IF(N490="základní",J490,0)</f>
        <v>0</v>
      </c>
      <c r="BF490" s="186">
        <f>IF(N490="snížená",J490,0)</f>
        <v>0</v>
      </c>
      <c r="BG490" s="186">
        <f>IF(N490="zákl. přenesená",J490,0)</f>
        <v>0</v>
      </c>
      <c r="BH490" s="186">
        <f>IF(N490="sníž. přenesená",J490,0)</f>
        <v>0</v>
      </c>
      <c r="BI490" s="186">
        <f>IF(N490="nulová",J490,0)</f>
        <v>0</v>
      </c>
      <c r="BJ490" s="18" t="s">
        <v>86</v>
      </c>
      <c r="BK490" s="186">
        <f>ROUND(I490*H490,2)</f>
        <v>0</v>
      </c>
      <c r="BL490" s="18" t="s">
        <v>126</v>
      </c>
      <c r="BM490" s="185" t="s">
        <v>722</v>
      </c>
    </row>
    <row r="491" spans="1:65" s="2" customFormat="1" ht="10.199999999999999">
      <c r="A491" s="35"/>
      <c r="B491" s="36"/>
      <c r="C491" s="37"/>
      <c r="D491" s="220" t="s">
        <v>138</v>
      </c>
      <c r="E491" s="37"/>
      <c r="F491" s="221" t="s">
        <v>723</v>
      </c>
      <c r="G491" s="37"/>
      <c r="H491" s="37"/>
      <c r="I491" s="222"/>
      <c r="J491" s="37"/>
      <c r="K491" s="37"/>
      <c r="L491" s="40"/>
      <c r="M491" s="223"/>
      <c r="N491" s="224"/>
      <c r="O491" s="65"/>
      <c r="P491" s="65"/>
      <c r="Q491" s="65"/>
      <c r="R491" s="65"/>
      <c r="S491" s="65"/>
      <c r="T491" s="66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138</v>
      </c>
      <c r="AU491" s="18" t="s">
        <v>88</v>
      </c>
    </row>
    <row r="492" spans="1:65" s="13" customFormat="1" ht="10.199999999999999">
      <c r="B492" s="187"/>
      <c r="C492" s="188"/>
      <c r="D492" s="189" t="s">
        <v>128</v>
      </c>
      <c r="E492" s="190" t="s">
        <v>28</v>
      </c>
      <c r="F492" s="191" t="s">
        <v>724</v>
      </c>
      <c r="G492" s="188"/>
      <c r="H492" s="192">
        <v>1756.646</v>
      </c>
      <c r="I492" s="193"/>
      <c r="J492" s="188"/>
      <c r="K492" s="188"/>
      <c r="L492" s="194"/>
      <c r="M492" s="195"/>
      <c r="N492" s="196"/>
      <c r="O492" s="196"/>
      <c r="P492" s="196"/>
      <c r="Q492" s="196"/>
      <c r="R492" s="196"/>
      <c r="S492" s="196"/>
      <c r="T492" s="197"/>
      <c r="AT492" s="198" t="s">
        <v>128</v>
      </c>
      <c r="AU492" s="198" t="s">
        <v>88</v>
      </c>
      <c r="AV492" s="13" t="s">
        <v>88</v>
      </c>
      <c r="AW492" s="13" t="s">
        <v>37</v>
      </c>
      <c r="AX492" s="13" t="s">
        <v>78</v>
      </c>
      <c r="AY492" s="198" t="s">
        <v>120</v>
      </c>
    </row>
    <row r="493" spans="1:65" s="15" customFormat="1" ht="10.199999999999999">
      <c r="B493" s="209"/>
      <c r="C493" s="210"/>
      <c r="D493" s="189" t="s">
        <v>128</v>
      </c>
      <c r="E493" s="211" t="s">
        <v>28</v>
      </c>
      <c r="F493" s="212" t="s">
        <v>131</v>
      </c>
      <c r="G493" s="210"/>
      <c r="H493" s="213">
        <v>1756.646</v>
      </c>
      <c r="I493" s="214"/>
      <c r="J493" s="210"/>
      <c r="K493" s="210"/>
      <c r="L493" s="215"/>
      <c r="M493" s="216"/>
      <c r="N493" s="217"/>
      <c r="O493" s="217"/>
      <c r="P493" s="217"/>
      <c r="Q493" s="217"/>
      <c r="R493" s="217"/>
      <c r="S493" s="217"/>
      <c r="T493" s="218"/>
      <c r="AT493" s="219" t="s">
        <v>128</v>
      </c>
      <c r="AU493" s="219" t="s">
        <v>88</v>
      </c>
      <c r="AV493" s="15" t="s">
        <v>126</v>
      </c>
      <c r="AW493" s="15" t="s">
        <v>37</v>
      </c>
      <c r="AX493" s="15" t="s">
        <v>86</v>
      </c>
      <c r="AY493" s="219" t="s">
        <v>120</v>
      </c>
    </row>
    <row r="494" spans="1:65" s="2" customFormat="1" ht="16.5" customHeight="1">
      <c r="A494" s="35"/>
      <c r="B494" s="36"/>
      <c r="C494" s="174" t="s">
        <v>725</v>
      </c>
      <c r="D494" s="174" t="s">
        <v>122</v>
      </c>
      <c r="E494" s="175" t="s">
        <v>726</v>
      </c>
      <c r="F494" s="176" t="s">
        <v>727</v>
      </c>
      <c r="G494" s="177" t="s">
        <v>233</v>
      </c>
      <c r="H494" s="178">
        <v>155.964</v>
      </c>
      <c r="I494" s="179"/>
      <c r="J494" s="180">
        <f>ROUND(I494*H494,2)</f>
        <v>0</v>
      </c>
      <c r="K494" s="176" t="s">
        <v>136</v>
      </c>
      <c r="L494" s="40"/>
      <c r="M494" s="181" t="s">
        <v>28</v>
      </c>
      <c r="N494" s="182" t="s">
        <v>49</v>
      </c>
      <c r="O494" s="65"/>
      <c r="P494" s="183">
        <f>O494*H494</f>
        <v>0</v>
      </c>
      <c r="Q494" s="183">
        <v>0</v>
      </c>
      <c r="R494" s="183">
        <f>Q494*H494</f>
        <v>0</v>
      </c>
      <c r="S494" s="183">
        <v>0</v>
      </c>
      <c r="T494" s="184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85" t="s">
        <v>126</v>
      </c>
      <c r="AT494" s="185" t="s">
        <v>122</v>
      </c>
      <c r="AU494" s="185" t="s">
        <v>88</v>
      </c>
      <c r="AY494" s="18" t="s">
        <v>120</v>
      </c>
      <c r="BE494" s="186">
        <f>IF(N494="základní",J494,0)</f>
        <v>0</v>
      </c>
      <c r="BF494" s="186">
        <f>IF(N494="snížená",J494,0)</f>
        <v>0</v>
      </c>
      <c r="BG494" s="186">
        <f>IF(N494="zákl. přenesená",J494,0)</f>
        <v>0</v>
      </c>
      <c r="BH494" s="186">
        <f>IF(N494="sníž. přenesená",J494,0)</f>
        <v>0</v>
      </c>
      <c r="BI494" s="186">
        <f>IF(N494="nulová",J494,0)</f>
        <v>0</v>
      </c>
      <c r="BJ494" s="18" t="s">
        <v>86</v>
      </c>
      <c r="BK494" s="186">
        <f>ROUND(I494*H494,2)</f>
        <v>0</v>
      </c>
      <c r="BL494" s="18" t="s">
        <v>126</v>
      </c>
      <c r="BM494" s="185" t="s">
        <v>728</v>
      </c>
    </row>
    <row r="495" spans="1:65" s="2" customFormat="1" ht="10.199999999999999">
      <c r="A495" s="35"/>
      <c r="B495" s="36"/>
      <c r="C495" s="37"/>
      <c r="D495" s="220" t="s">
        <v>138</v>
      </c>
      <c r="E495" s="37"/>
      <c r="F495" s="221" t="s">
        <v>729</v>
      </c>
      <c r="G495" s="37"/>
      <c r="H495" s="37"/>
      <c r="I495" s="222"/>
      <c r="J495" s="37"/>
      <c r="K495" s="37"/>
      <c r="L495" s="40"/>
      <c r="M495" s="223"/>
      <c r="N495" s="224"/>
      <c r="O495" s="65"/>
      <c r="P495" s="65"/>
      <c r="Q495" s="65"/>
      <c r="R495" s="65"/>
      <c r="S495" s="65"/>
      <c r="T495" s="66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138</v>
      </c>
      <c r="AU495" s="18" t="s">
        <v>88</v>
      </c>
    </row>
    <row r="496" spans="1:65" s="13" customFormat="1" ht="10.199999999999999">
      <c r="B496" s="187"/>
      <c r="C496" s="188"/>
      <c r="D496" s="189" t="s">
        <v>128</v>
      </c>
      <c r="E496" s="190" t="s">
        <v>28</v>
      </c>
      <c r="F496" s="191" t="s">
        <v>730</v>
      </c>
      <c r="G496" s="188"/>
      <c r="H496" s="192">
        <v>155.964</v>
      </c>
      <c r="I496" s="193"/>
      <c r="J496" s="188"/>
      <c r="K496" s="188"/>
      <c r="L496" s="194"/>
      <c r="M496" s="195"/>
      <c r="N496" s="196"/>
      <c r="O496" s="196"/>
      <c r="P496" s="196"/>
      <c r="Q496" s="196"/>
      <c r="R496" s="196"/>
      <c r="S496" s="196"/>
      <c r="T496" s="197"/>
      <c r="AT496" s="198" t="s">
        <v>128</v>
      </c>
      <c r="AU496" s="198" t="s">
        <v>88</v>
      </c>
      <c r="AV496" s="13" t="s">
        <v>88</v>
      </c>
      <c r="AW496" s="13" t="s">
        <v>37</v>
      </c>
      <c r="AX496" s="13" t="s">
        <v>78</v>
      </c>
      <c r="AY496" s="198" t="s">
        <v>120</v>
      </c>
    </row>
    <row r="497" spans="1:65" s="15" customFormat="1" ht="10.199999999999999">
      <c r="B497" s="209"/>
      <c r="C497" s="210"/>
      <c r="D497" s="189" t="s">
        <v>128</v>
      </c>
      <c r="E497" s="211" t="s">
        <v>28</v>
      </c>
      <c r="F497" s="212" t="s">
        <v>131</v>
      </c>
      <c r="G497" s="210"/>
      <c r="H497" s="213">
        <v>155.964</v>
      </c>
      <c r="I497" s="214"/>
      <c r="J497" s="210"/>
      <c r="K497" s="210"/>
      <c r="L497" s="215"/>
      <c r="M497" s="216"/>
      <c r="N497" s="217"/>
      <c r="O497" s="217"/>
      <c r="P497" s="217"/>
      <c r="Q497" s="217"/>
      <c r="R497" s="217"/>
      <c r="S497" s="217"/>
      <c r="T497" s="218"/>
      <c r="AT497" s="219" t="s">
        <v>128</v>
      </c>
      <c r="AU497" s="219" t="s">
        <v>88</v>
      </c>
      <c r="AV497" s="15" t="s">
        <v>126</v>
      </c>
      <c r="AW497" s="15" t="s">
        <v>37</v>
      </c>
      <c r="AX497" s="15" t="s">
        <v>86</v>
      </c>
      <c r="AY497" s="219" t="s">
        <v>120</v>
      </c>
    </row>
    <row r="498" spans="1:65" s="2" customFormat="1" ht="24.15" customHeight="1">
      <c r="A498" s="35"/>
      <c r="B498" s="36"/>
      <c r="C498" s="174" t="s">
        <v>731</v>
      </c>
      <c r="D498" s="174" t="s">
        <v>122</v>
      </c>
      <c r="E498" s="175" t="s">
        <v>732</v>
      </c>
      <c r="F498" s="176" t="s">
        <v>733</v>
      </c>
      <c r="G498" s="177" t="s">
        <v>233</v>
      </c>
      <c r="H498" s="178">
        <v>100.92</v>
      </c>
      <c r="I498" s="179"/>
      <c r="J498" s="180">
        <f>ROUND(I498*H498,2)</f>
        <v>0</v>
      </c>
      <c r="K498" s="176" t="s">
        <v>136</v>
      </c>
      <c r="L498" s="40"/>
      <c r="M498" s="181" t="s">
        <v>28</v>
      </c>
      <c r="N498" s="182" t="s">
        <v>49</v>
      </c>
      <c r="O498" s="65"/>
      <c r="P498" s="183">
        <f>O498*H498</f>
        <v>0</v>
      </c>
      <c r="Q498" s="183">
        <v>0</v>
      </c>
      <c r="R498" s="183">
        <f>Q498*H498</f>
        <v>0</v>
      </c>
      <c r="S498" s="183">
        <v>0</v>
      </c>
      <c r="T498" s="184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5" t="s">
        <v>126</v>
      </c>
      <c r="AT498" s="185" t="s">
        <v>122</v>
      </c>
      <c r="AU498" s="185" t="s">
        <v>88</v>
      </c>
      <c r="AY498" s="18" t="s">
        <v>120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18" t="s">
        <v>86</v>
      </c>
      <c r="BK498" s="186">
        <f>ROUND(I498*H498,2)</f>
        <v>0</v>
      </c>
      <c r="BL498" s="18" t="s">
        <v>126</v>
      </c>
      <c r="BM498" s="185" t="s">
        <v>734</v>
      </c>
    </row>
    <row r="499" spans="1:65" s="2" customFormat="1" ht="10.199999999999999">
      <c r="A499" s="35"/>
      <c r="B499" s="36"/>
      <c r="C499" s="37"/>
      <c r="D499" s="220" t="s">
        <v>138</v>
      </c>
      <c r="E499" s="37"/>
      <c r="F499" s="221" t="s">
        <v>735</v>
      </c>
      <c r="G499" s="37"/>
      <c r="H499" s="37"/>
      <c r="I499" s="222"/>
      <c r="J499" s="37"/>
      <c r="K499" s="37"/>
      <c r="L499" s="40"/>
      <c r="M499" s="223"/>
      <c r="N499" s="224"/>
      <c r="O499" s="65"/>
      <c r="P499" s="65"/>
      <c r="Q499" s="65"/>
      <c r="R499" s="65"/>
      <c r="S499" s="65"/>
      <c r="T499" s="66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138</v>
      </c>
      <c r="AU499" s="18" t="s">
        <v>88</v>
      </c>
    </row>
    <row r="500" spans="1:65" s="13" customFormat="1" ht="10.199999999999999">
      <c r="B500" s="187"/>
      <c r="C500" s="188"/>
      <c r="D500" s="189" t="s">
        <v>128</v>
      </c>
      <c r="E500" s="190" t="s">
        <v>28</v>
      </c>
      <c r="F500" s="191" t="s">
        <v>706</v>
      </c>
      <c r="G500" s="188"/>
      <c r="H500" s="192">
        <v>87</v>
      </c>
      <c r="I500" s="193"/>
      <c r="J500" s="188"/>
      <c r="K500" s="188"/>
      <c r="L500" s="194"/>
      <c r="M500" s="195"/>
      <c r="N500" s="196"/>
      <c r="O500" s="196"/>
      <c r="P500" s="196"/>
      <c r="Q500" s="196"/>
      <c r="R500" s="196"/>
      <c r="S500" s="196"/>
      <c r="T500" s="197"/>
      <c r="AT500" s="198" t="s">
        <v>128</v>
      </c>
      <c r="AU500" s="198" t="s">
        <v>88</v>
      </c>
      <c r="AV500" s="13" t="s">
        <v>88</v>
      </c>
      <c r="AW500" s="13" t="s">
        <v>37</v>
      </c>
      <c r="AX500" s="13" t="s">
        <v>78</v>
      </c>
      <c r="AY500" s="198" t="s">
        <v>120</v>
      </c>
    </row>
    <row r="501" spans="1:65" s="13" customFormat="1" ht="10.199999999999999">
      <c r="B501" s="187"/>
      <c r="C501" s="188"/>
      <c r="D501" s="189" t="s">
        <v>128</v>
      </c>
      <c r="E501" s="190" t="s">
        <v>28</v>
      </c>
      <c r="F501" s="191" t="s">
        <v>708</v>
      </c>
      <c r="G501" s="188"/>
      <c r="H501" s="192">
        <v>5.6</v>
      </c>
      <c r="I501" s="193"/>
      <c r="J501" s="188"/>
      <c r="K501" s="188"/>
      <c r="L501" s="194"/>
      <c r="M501" s="195"/>
      <c r="N501" s="196"/>
      <c r="O501" s="196"/>
      <c r="P501" s="196"/>
      <c r="Q501" s="196"/>
      <c r="R501" s="196"/>
      <c r="S501" s="196"/>
      <c r="T501" s="197"/>
      <c r="AT501" s="198" t="s">
        <v>128</v>
      </c>
      <c r="AU501" s="198" t="s">
        <v>88</v>
      </c>
      <c r="AV501" s="13" t="s">
        <v>88</v>
      </c>
      <c r="AW501" s="13" t="s">
        <v>37</v>
      </c>
      <c r="AX501" s="13" t="s">
        <v>78</v>
      </c>
      <c r="AY501" s="198" t="s">
        <v>120</v>
      </c>
    </row>
    <row r="502" spans="1:65" s="13" customFormat="1" ht="10.199999999999999">
      <c r="B502" s="187"/>
      <c r="C502" s="188"/>
      <c r="D502" s="189" t="s">
        <v>128</v>
      </c>
      <c r="E502" s="190" t="s">
        <v>28</v>
      </c>
      <c r="F502" s="191" t="s">
        <v>712</v>
      </c>
      <c r="G502" s="188"/>
      <c r="H502" s="192">
        <v>8.32</v>
      </c>
      <c r="I502" s="193"/>
      <c r="J502" s="188"/>
      <c r="K502" s="188"/>
      <c r="L502" s="194"/>
      <c r="M502" s="195"/>
      <c r="N502" s="196"/>
      <c r="O502" s="196"/>
      <c r="P502" s="196"/>
      <c r="Q502" s="196"/>
      <c r="R502" s="196"/>
      <c r="S502" s="196"/>
      <c r="T502" s="197"/>
      <c r="AT502" s="198" t="s">
        <v>128</v>
      </c>
      <c r="AU502" s="198" t="s">
        <v>88</v>
      </c>
      <c r="AV502" s="13" t="s">
        <v>88</v>
      </c>
      <c r="AW502" s="13" t="s">
        <v>37</v>
      </c>
      <c r="AX502" s="13" t="s">
        <v>78</v>
      </c>
      <c r="AY502" s="198" t="s">
        <v>120</v>
      </c>
    </row>
    <row r="503" spans="1:65" s="15" customFormat="1" ht="10.199999999999999">
      <c r="B503" s="209"/>
      <c r="C503" s="210"/>
      <c r="D503" s="189" t="s">
        <v>128</v>
      </c>
      <c r="E503" s="211" t="s">
        <v>28</v>
      </c>
      <c r="F503" s="212" t="s">
        <v>131</v>
      </c>
      <c r="G503" s="210"/>
      <c r="H503" s="213">
        <v>100.91999999999999</v>
      </c>
      <c r="I503" s="214"/>
      <c r="J503" s="210"/>
      <c r="K503" s="210"/>
      <c r="L503" s="215"/>
      <c r="M503" s="216"/>
      <c r="N503" s="217"/>
      <c r="O503" s="217"/>
      <c r="P503" s="217"/>
      <c r="Q503" s="217"/>
      <c r="R503" s="217"/>
      <c r="S503" s="217"/>
      <c r="T503" s="218"/>
      <c r="AT503" s="219" t="s">
        <v>128</v>
      </c>
      <c r="AU503" s="219" t="s">
        <v>88</v>
      </c>
      <c r="AV503" s="15" t="s">
        <v>126</v>
      </c>
      <c r="AW503" s="15" t="s">
        <v>37</v>
      </c>
      <c r="AX503" s="15" t="s">
        <v>86</v>
      </c>
      <c r="AY503" s="219" t="s">
        <v>120</v>
      </c>
    </row>
    <row r="504" spans="1:65" s="2" customFormat="1" ht="24.15" customHeight="1">
      <c r="A504" s="35"/>
      <c r="B504" s="36"/>
      <c r="C504" s="174" t="s">
        <v>736</v>
      </c>
      <c r="D504" s="174" t="s">
        <v>122</v>
      </c>
      <c r="E504" s="175" t="s">
        <v>737</v>
      </c>
      <c r="F504" s="176" t="s">
        <v>373</v>
      </c>
      <c r="G504" s="177" t="s">
        <v>233</v>
      </c>
      <c r="H504" s="178">
        <v>55.043999999999997</v>
      </c>
      <c r="I504" s="179"/>
      <c r="J504" s="180">
        <f>ROUND(I504*H504,2)</f>
        <v>0</v>
      </c>
      <c r="K504" s="176" t="s">
        <v>136</v>
      </c>
      <c r="L504" s="40"/>
      <c r="M504" s="181" t="s">
        <v>28</v>
      </c>
      <c r="N504" s="182" t="s">
        <v>49</v>
      </c>
      <c r="O504" s="65"/>
      <c r="P504" s="183">
        <f>O504*H504</f>
        <v>0</v>
      </c>
      <c r="Q504" s="183">
        <v>0</v>
      </c>
      <c r="R504" s="183">
        <f>Q504*H504</f>
        <v>0</v>
      </c>
      <c r="S504" s="183">
        <v>0</v>
      </c>
      <c r="T504" s="184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85" t="s">
        <v>126</v>
      </c>
      <c r="AT504" s="185" t="s">
        <v>122</v>
      </c>
      <c r="AU504" s="185" t="s">
        <v>88</v>
      </c>
      <c r="AY504" s="18" t="s">
        <v>120</v>
      </c>
      <c r="BE504" s="186">
        <f>IF(N504="základní",J504,0)</f>
        <v>0</v>
      </c>
      <c r="BF504" s="186">
        <f>IF(N504="snížená",J504,0)</f>
        <v>0</v>
      </c>
      <c r="BG504" s="186">
        <f>IF(N504="zákl. přenesená",J504,0)</f>
        <v>0</v>
      </c>
      <c r="BH504" s="186">
        <f>IF(N504="sníž. přenesená",J504,0)</f>
        <v>0</v>
      </c>
      <c r="BI504" s="186">
        <f>IF(N504="nulová",J504,0)</f>
        <v>0</v>
      </c>
      <c r="BJ504" s="18" t="s">
        <v>86</v>
      </c>
      <c r="BK504" s="186">
        <f>ROUND(I504*H504,2)</f>
        <v>0</v>
      </c>
      <c r="BL504" s="18" t="s">
        <v>126</v>
      </c>
      <c r="BM504" s="185" t="s">
        <v>738</v>
      </c>
    </row>
    <row r="505" spans="1:65" s="2" customFormat="1" ht="10.199999999999999">
      <c r="A505" s="35"/>
      <c r="B505" s="36"/>
      <c r="C505" s="37"/>
      <c r="D505" s="220" t="s">
        <v>138</v>
      </c>
      <c r="E505" s="37"/>
      <c r="F505" s="221" t="s">
        <v>739</v>
      </c>
      <c r="G505" s="37"/>
      <c r="H505" s="37"/>
      <c r="I505" s="222"/>
      <c r="J505" s="37"/>
      <c r="K505" s="37"/>
      <c r="L505" s="40"/>
      <c r="M505" s="223"/>
      <c r="N505" s="224"/>
      <c r="O505" s="65"/>
      <c r="P505" s="65"/>
      <c r="Q505" s="65"/>
      <c r="R505" s="65"/>
      <c r="S505" s="65"/>
      <c r="T505" s="66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8" t="s">
        <v>138</v>
      </c>
      <c r="AU505" s="18" t="s">
        <v>88</v>
      </c>
    </row>
    <row r="506" spans="1:65" s="13" customFormat="1" ht="10.199999999999999">
      <c r="B506" s="187"/>
      <c r="C506" s="188"/>
      <c r="D506" s="189" t="s">
        <v>128</v>
      </c>
      <c r="E506" s="190" t="s">
        <v>28</v>
      </c>
      <c r="F506" s="191" t="s">
        <v>710</v>
      </c>
      <c r="G506" s="188"/>
      <c r="H506" s="192">
        <v>55.043999999999997</v>
      </c>
      <c r="I506" s="193"/>
      <c r="J506" s="188"/>
      <c r="K506" s="188"/>
      <c r="L506" s="194"/>
      <c r="M506" s="195"/>
      <c r="N506" s="196"/>
      <c r="O506" s="196"/>
      <c r="P506" s="196"/>
      <c r="Q506" s="196"/>
      <c r="R506" s="196"/>
      <c r="S506" s="196"/>
      <c r="T506" s="197"/>
      <c r="AT506" s="198" t="s">
        <v>128</v>
      </c>
      <c r="AU506" s="198" t="s">
        <v>88</v>
      </c>
      <c r="AV506" s="13" t="s">
        <v>88</v>
      </c>
      <c r="AW506" s="13" t="s">
        <v>37</v>
      </c>
      <c r="AX506" s="13" t="s">
        <v>78</v>
      </c>
      <c r="AY506" s="198" t="s">
        <v>120</v>
      </c>
    </row>
    <row r="507" spans="1:65" s="14" customFormat="1" ht="10.199999999999999">
      <c r="B507" s="199"/>
      <c r="C507" s="200"/>
      <c r="D507" s="189" t="s">
        <v>128</v>
      </c>
      <c r="E507" s="201" t="s">
        <v>28</v>
      </c>
      <c r="F507" s="202" t="s">
        <v>711</v>
      </c>
      <c r="G507" s="200"/>
      <c r="H507" s="201" t="s">
        <v>28</v>
      </c>
      <c r="I507" s="203"/>
      <c r="J507" s="200"/>
      <c r="K507" s="200"/>
      <c r="L507" s="204"/>
      <c r="M507" s="205"/>
      <c r="N507" s="206"/>
      <c r="O507" s="206"/>
      <c r="P507" s="206"/>
      <c r="Q507" s="206"/>
      <c r="R507" s="206"/>
      <c r="S507" s="206"/>
      <c r="T507" s="207"/>
      <c r="AT507" s="208" t="s">
        <v>128</v>
      </c>
      <c r="AU507" s="208" t="s">
        <v>88</v>
      </c>
      <c r="AV507" s="14" t="s">
        <v>86</v>
      </c>
      <c r="AW507" s="14" t="s">
        <v>37</v>
      </c>
      <c r="AX507" s="14" t="s">
        <v>78</v>
      </c>
      <c r="AY507" s="208" t="s">
        <v>120</v>
      </c>
    </row>
    <row r="508" spans="1:65" s="15" customFormat="1" ht="10.199999999999999">
      <c r="B508" s="209"/>
      <c r="C508" s="210"/>
      <c r="D508" s="189" t="s">
        <v>128</v>
      </c>
      <c r="E508" s="211" t="s">
        <v>28</v>
      </c>
      <c r="F508" s="212" t="s">
        <v>131</v>
      </c>
      <c r="G508" s="210"/>
      <c r="H508" s="213">
        <v>55.043999999999997</v>
      </c>
      <c r="I508" s="214"/>
      <c r="J508" s="210"/>
      <c r="K508" s="210"/>
      <c r="L508" s="215"/>
      <c r="M508" s="216"/>
      <c r="N508" s="217"/>
      <c r="O508" s="217"/>
      <c r="P508" s="217"/>
      <c r="Q508" s="217"/>
      <c r="R508" s="217"/>
      <c r="S508" s="217"/>
      <c r="T508" s="218"/>
      <c r="AT508" s="219" t="s">
        <v>128</v>
      </c>
      <c r="AU508" s="219" t="s">
        <v>88</v>
      </c>
      <c r="AV508" s="15" t="s">
        <v>126</v>
      </c>
      <c r="AW508" s="15" t="s">
        <v>37</v>
      </c>
      <c r="AX508" s="15" t="s">
        <v>86</v>
      </c>
      <c r="AY508" s="219" t="s">
        <v>120</v>
      </c>
    </row>
    <row r="509" spans="1:65" s="2" customFormat="1" ht="24.15" customHeight="1">
      <c r="A509" s="35"/>
      <c r="B509" s="36"/>
      <c r="C509" s="174" t="s">
        <v>740</v>
      </c>
      <c r="D509" s="174" t="s">
        <v>122</v>
      </c>
      <c r="E509" s="175" t="s">
        <v>737</v>
      </c>
      <c r="F509" s="176" t="s">
        <v>373</v>
      </c>
      <c r="G509" s="177" t="s">
        <v>233</v>
      </c>
      <c r="H509" s="178">
        <v>1101.1859999999999</v>
      </c>
      <c r="I509" s="179"/>
      <c r="J509" s="180">
        <f>ROUND(I509*H509,2)</f>
        <v>0</v>
      </c>
      <c r="K509" s="176" t="s">
        <v>136</v>
      </c>
      <c r="L509" s="40"/>
      <c r="M509" s="181" t="s">
        <v>28</v>
      </c>
      <c r="N509" s="182" t="s">
        <v>49</v>
      </c>
      <c r="O509" s="65"/>
      <c r="P509" s="183">
        <f>O509*H509</f>
        <v>0</v>
      </c>
      <c r="Q509" s="183">
        <v>0</v>
      </c>
      <c r="R509" s="183">
        <f>Q509*H509</f>
        <v>0</v>
      </c>
      <c r="S509" s="183">
        <v>0</v>
      </c>
      <c r="T509" s="184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185" t="s">
        <v>126</v>
      </c>
      <c r="AT509" s="185" t="s">
        <v>122</v>
      </c>
      <c r="AU509" s="185" t="s">
        <v>88</v>
      </c>
      <c r="AY509" s="18" t="s">
        <v>120</v>
      </c>
      <c r="BE509" s="186">
        <f>IF(N509="základní",J509,0)</f>
        <v>0</v>
      </c>
      <c r="BF509" s="186">
        <f>IF(N509="snížená",J509,0)</f>
        <v>0</v>
      </c>
      <c r="BG509" s="186">
        <f>IF(N509="zákl. přenesená",J509,0)</f>
        <v>0</v>
      </c>
      <c r="BH509" s="186">
        <f>IF(N509="sníž. přenesená",J509,0)</f>
        <v>0</v>
      </c>
      <c r="BI509" s="186">
        <f>IF(N509="nulová",J509,0)</f>
        <v>0</v>
      </c>
      <c r="BJ509" s="18" t="s">
        <v>86</v>
      </c>
      <c r="BK509" s="186">
        <f>ROUND(I509*H509,2)</f>
        <v>0</v>
      </c>
      <c r="BL509" s="18" t="s">
        <v>126</v>
      </c>
      <c r="BM509" s="185" t="s">
        <v>741</v>
      </c>
    </row>
    <row r="510" spans="1:65" s="2" customFormat="1" ht="10.199999999999999">
      <c r="A510" s="35"/>
      <c r="B510" s="36"/>
      <c r="C510" s="37"/>
      <c r="D510" s="220" t="s">
        <v>138</v>
      </c>
      <c r="E510" s="37"/>
      <c r="F510" s="221" t="s">
        <v>739</v>
      </c>
      <c r="G510" s="37"/>
      <c r="H510" s="37"/>
      <c r="I510" s="222"/>
      <c r="J510" s="37"/>
      <c r="K510" s="37"/>
      <c r="L510" s="40"/>
      <c r="M510" s="223"/>
      <c r="N510" s="224"/>
      <c r="O510" s="65"/>
      <c r="P510" s="65"/>
      <c r="Q510" s="65"/>
      <c r="R510" s="65"/>
      <c r="S510" s="65"/>
      <c r="T510" s="66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138</v>
      </c>
      <c r="AU510" s="18" t="s">
        <v>88</v>
      </c>
    </row>
    <row r="511" spans="1:65" s="13" customFormat="1" ht="10.199999999999999">
      <c r="B511" s="187"/>
      <c r="C511" s="188"/>
      <c r="D511" s="189" t="s">
        <v>128</v>
      </c>
      <c r="E511" s="190" t="s">
        <v>28</v>
      </c>
      <c r="F511" s="191" t="s">
        <v>724</v>
      </c>
      <c r="G511" s="188"/>
      <c r="H511" s="192">
        <v>1756.646</v>
      </c>
      <c r="I511" s="193"/>
      <c r="J511" s="188"/>
      <c r="K511" s="188"/>
      <c r="L511" s="194"/>
      <c r="M511" s="195"/>
      <c r="N511" s="196"/>
      <c r="O511" s="196"/>
      <c r="P511" s="196"/>
      <c r="Q511" s="196"/>
      <c r="R511" s="196"/>
      <c r="S511" s="196"/>
      <c r="T511" s="197"/>
      <c r="AT511" s="198" t="s">
        <v>128</v>
      </c>
      <c r="AU511" s="198" t="s">
        <v>88</v>
      </c>
      <c r="AV511" s="13" t="s">
        <v>88</v>
      </c>
      <c r="AW511" s="13" t="s">
        <v>37</v>
      </c>
      <c r="AX511" s="13" t="s">
        <v>78</v>
      </c>
      <c r="AY511" s="198" t="s">
        <v>120</v>
      </c>
    </row>
    <row r="512" spans="1:65" s="13" customFormat="1" ht="10.199999999999999">
      <c r="B512" s="187"/>
      <c r="C512" s="188"/>
      <c r="D512" s="189" t="s">
        <v>128</v>
      </c>
      <c r="E512" s="190" t="s">
        <v>28</v>
      </c>
      <c r="F512" s="191" t="s">
        <v>742</v>
      </c>
      <c r="G512" s="188"/>
      <c r="H512" s="192">
        <v>-426.34</v>
      </c>
      <c r="I512" s="193"/>
      <c r="J512" s="188"/>
      <c r="K512" s="188"/>
      <c r="L512" s="194"/>
      <c r="M512" s="195"/>
      <c r="N512" s="196"/>
      <c r="O512" s="196"/>
      <c r="P512" s="196"/>
      <c r="Q512" s="196"/>
      <c r="R512" s="196"/>
      <c r="S512" s="196"/>
      <c r="T512" s="197"/>
      <c r="AT512" s="198" t="s">
        <v>128</v>
      </c>
      <c r="AU512" s="198" t="s">
        <v>88</v>
      </c>
      <c r="AV512" s="13" t="s">
        <v>88</v>
      </c>
      <c r="AW512" s="13" t="s">
        <v>37</v>
      </c>
      <c r="AX512" s="13" t="s">
        <v>78</v>
      </c>
      <c r="AY512" s="198" t="s">
        <v>120</v>
      </c>
    </row>
    <row r="513" spans="1:65" s="14" customFormat="1" ht="10.199999999999999">
      <c r="B513" s="199"/>
      <c r="C513" s="200"/>
      <c r="D513" s="189" t="s">
        <v>128</v>
      </c>
      <c r="E513" s="201" t="s">
        <v>28</v>
      </c>
      <c r="F513" s="202" t="s">
        <v>743</v>
      </c>
      <c r="G513" s="200"/>
      <c r="H513" s="201" t="s">
        <v>28</v>
      </c>
      <c r="I513" s="203"/>
      <c r="J513" s="200"/>
      <c r="K513" s="200"/>
      <c r="L513" s="204"/>
      <c r="M513" s="205"/>
      <c r="N513" s="206"/>
      <c r="O513" s="206"/>
      <c r="P513" s="206"/>
      <c r="Q513" s="206"/>
      <c r="R513" s="206"/>
      <c r="S513" s="206"/>
      <c r="T513" s="207"/>
      <c r="AT513" s="208" t="s">
        <v>128</v>
      </c>
      <c r="AU513" s="208" t="s">
        <v>88</v>
      </c>
      <c r="AV513" s="14" t="s">
        <v>86</v>
      </c>
      <c r="AW513" s="14" t="s">
        <v>37</v>
      </c>
      <c r="AX513" s="14" t="s">
        <v>78</v>
      </c>
      <c r="AY513" s="208" t="s">
        <v>120</v>
      </c>
    </row>
    <row r="514" spans="1:65" s="13" customFormat="1" ht="10.199999999999999">
      <c r="B514" s="187"/>
      <c r="C514" s="188"/>
      <c r="D514" s="189" t="s">
        <v>128</v>
      </c>
      <c r="E514" s="190" t="s">
        <v>28</v>
      </c>
      <c r="F514" s="191" t="s">
        <v>744</v>
      </c>
      <c r="G514" s="188"/>
      <c r="H514" s="192">
        <v>-229.12</v>
      </c>
      <c r="I514" s="193"/>
      <c r="J514" s="188"/>
      <c r="K514" s="188"/>
      <c r="L514" s="194"/>
      <c r="M514" s="195"/>
      <c r="N514" s="196"/>
      <c r="O514" s="196"/>
      <c r="P514" s="196"/>
      <c r="Q514" s="196"/>
      <c r="R514" s="196"/>
      <c r="S514" s="196"/>
      <c r="T514" s="197"/>
      <c r="AT514" s="198" t="s">
        <v>128</v>
      </c>
      <c r="AU514" s="198" t="s">
        <v>88</v>
      </c>
      <c r="AV514" s="13" t="s">
        <v>88</v>
      </c>
      <c r="AW514" s="13" t="s">
        <v>37</v>
      </c>
      <c r="AX514" s="13" t="s">
        <v>78</v>
      </c>
      <c r="AY514" s="198" t="s">
        <v>120</v>
      </c>
    </row>
    <row r="515" spans="1:65" s="14" customFormat="1" ht="10.199999999999999">
      <c r="B515" s="199"/>
      <c r="C515" s="200"/>
      <c r="D515" s="189" t="s">
        <v>128</v>
      </c>
      <c r="E515" s="201" t="s">
        <v>28</v>
      </c>
      <c r="F515" s="202" t="s">
        <v>745</v>
      </c>
      <c r="G515" s="200"/>
      <c r="H515" s="201" t="s">
        <v>28</v>
      </c>
      <c r="I515" s="203"/>
      <c r="J515" s="200"/>
      <c r="K515" s="200"/>
      <c r="L515" s="204"/>
      <c r="M515" s="205"/>
      <c r="N515" s="206"/>
      <c r="O515" s="206"/>
      <c r="P515" s="206"/>
      <c r="Q515" s="206"/>
      <c r="R515" s="206"/>
      <c r="S515" s="206"/>
      <c r="T515" s="207"/>
      <c r="AT515" s="208" t="s">
        <v>128</v>
      </c>
      <c r="AU515" s="208" t="s">
        <v>88</v>
      </c>
      <c r="AV515" s="14" t="s">
        <v>86</v>
      </c>
      <c r="AW515" s="14" t="s">
        <v>37</v>
      </c>
      <c r="AX515" s="14" t="s">
        <v>78</v>
      </c>
      <c r="AY515" s="208" t="s">
        <v>120</v>
      </c>
    </row>
    <row r="516" spans="1:65" s="15" customFormat="1" ht="10.199999999999999">
      <c r="B516" s="209"/>
      <c r="C516" s="210"/>
      <c r="D516" s="189" t="s">
        <v>128</v>
      </c>
      <c r="E516" s="211" t="s">
        <v>28</v>
      </c>
      <c r="F516" s="212" t="s">
        <v>131</v>
      </c>
      <c r="G516" s="210"/>
      <c r="H516" s="213">
        <v>1101.1860000000001</v>
      </c>
      <c r="I516" s="214"/>
      <c r="J516" s="210"/>
      <c r="K516" s="210"/>
      <c r="L516" s="215"/>
      <c r="M516" s="216"/>
      <c r="N516" s="217"/>
      <c r="O516" s="217"/>
      <c r="P516" s="217"/>
      <c r="Q516" s="217"/>
      <c r="R516" s="217"/>
      <c r="S516" s="217"/>
      <c r="T516" s="218"/>
      <c r="AT516" s="219" t="s">
        <v>128</v>
      </c>
      <c r="AU516" s="219" t="s">
        <v>88</v>
      </c>
      <c r="AV516" s="15" t="s">
        <v>126</v>
      </c>
      <c r="AW516" s="15" t="s">
        <v>37</v>
      </c>
      <c r="AX516" s="15" t="s">
        <v>86</v>
      </c>
      <c r="AY516" s="219" t="s">
        <v>120</v>
      </c>
    </row>
    <row r="517" spans="1:65" s="2" customFormat="1" ht="24.15" customHeight="1">
      <c r="A517" s="35"/>
      <c r="B517" s="36"/>
      <c r="C517" s="174" t="s">
        <v>746</v>
      </c>
      <c r="D517" s="174" t="s">
        <v>122</v>
      </c>
      <c r="E517" s="175" t="s">
        <v>747</v>
      </c>
      <c r="F517" s="176" t="s">
        <v>748</v>
      </c>
      <c r="G517" s="177" t="s">
        <v>233</v>
      </c>
      <c r="H517" s="178">
        <v>426.33600000000001</v>
      </c>
      <c r="I517" s="179"/>
      <c r="J517" s="180">
        <f>ROUND(I517*H517,2)</f>
        <v>0</v>
      </c>
      <c r="K517" s="176" t="s">
        <v>136</v>
      </c>
      <c r="L517" s="40"/>
      <c r="M517" s="181" t="s">
        <v>28</v>
      </c>
      <c r="N517" s="182" t="s">
        <v>49</v>
      </c>
      <c r="O517" s="65"/>
      <c r="P517" s="183">
        <f>O517*H517</f>
        <v>0</v>
      </c>
      <c r="Q517" s="183">
        <v>0</v>
      </c>
      <c r="R517" s="183">
        <f>Q517*H517</f>
        <v>0</v>
      </c>
      <c r="S517" s="183">
        <v>0</v>
      </c>
      <c r="T517" s="184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185" t="s">
        <v>126</v>
      </c>
      <c r="AT517" s="185" t="s">
        <v>122</v>
      </c>
      <c r="AU517" s="185" t="s">
        <v>88</v>
      </c>
      <c r="AY517" s="18" t="s">
        <v>120</v>
      </c>
      <c r="BE517" s="186">
        <f>IF(N517="základní",J517,0)</f>
        <v>0</v>
      </c>
      <c r="BF517" s="186">
        <f>IF(N517="snížená",J517,0)</f>
        <v>0</v>
      </c>
      <c r="BG517" s="186">
        <f>IF(N517="zákl. přenesená",J517,0)</f>
        <v>0</v>
      </c>
      <c r="BH517" s="186">
        <f>IF(N517="sníž. přenesená",J517,0)</f>
        <v>0</v>
      </c>
      <c r="BI517" s="186">
        <f>IF(N517="nulová",J517,0)</f>
        <v>0</v>
      </c>
      <c r="BJ517" s="18" t="s">
        <v>86</v>
      </c>
      <c r="BK517" s="186">
        <f>ROUND(I517*H517,2)</f>
        <v>0</v>
      </c>
      <c r="BL517" s="18" t="s">
        <v>126</v>
      </c>
      <c r="BM517" s="185" t="s">
        <v>749</v>
      </c>
    </row>
    <row r="518" spans="1:65" s="2" customFormat="1" ht="10.199999999999999">
      <c r="A518" s="35"/>
      <c r="B518" s="36"/>
      <c r="C518" s="37"/>
      <c r="D518" s="220" t="s">
        <v>138</v>
      </c>
      <c r="E518" s="37"/>
      <c r="F518" s="221" t="s">
        <v>750</v>
      </c>
      <c r="G518" s="37"/>
      <c r="H518" s="37"/>
      <c r="I518" s="222"/>
      <c r="J518" s="37"/>
      <c r="K518" s="37"/>
      <c r="L518" s="40"/>
      <c r="M518" s="223"/>
      <c r="N518" s="224"/>
      <c r="O518" s="65"/>
      <c r="P518" s="65"/>
      <c r="Q518" s="65"/>
      <c r="R518" s="65"/>
      <c r="S518" s="65"/>
      <c r="T518" s="66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8" t="s">
        <v>138</v>
      </c>
      <c r="AU518" s="18" t="s">
        <v>88</v>
      </c>
    </row>
    <row r="519" spans="1:65" s="13" customFormat="1" ht="10.199999999999999">
      <c r="B519" s="187"/>
      <c r="C519" s="188"/>
      <c r="D519" s="189" t="s">
        <v>128</v>
      </c>
      <c r="E519" s="190" t="s">
        <v>28</v>
      </c>
      <c r="F519" s="191" t="s">
        <v>751</v>
      </c>
      <c r="G519" s="188"/>
      <c r="H519" s="192">
        <v>393.8</v>
      </c>
      <c r="I519" s="193"/>
      <c r="J519" s="188"/>
      <c r="K519" s="188"/>
      <c r="L519" s="194"/>
      <c r="M519" s="195"/>
      <c r="N519" s="196"/>
      <c r="O519" s="196"/>
      <c r="P519" s="196"/>
      <c r="Q519" s="196"/>
      <c r="R519" s="196"/>
      <c r="S519" s="196"/>
      <c r="T519" s="197"/>
      <c r="AT519" s="198" t="s">
        <v>128</v>
      </c>
      <c r="AU519" s="198" t="s">
        <v>88</v>
      </c>
      <c r="AV519" s="13" t="s">
        <v>88</v>
      </c>
      <c r="AW519" s="13" t="s">
        <v>37</v>
      </c>
      <c r="AX519" s="13" t="s">
        <v>78</v>
      </c>
      <c r="AY519" s="198" t="s">
        <v>120</v>
      </c>
    </row>
    <row r="520" spans="1:65" s="14" customFormat="1" ht="10.199999999999999">
      <c r="B520" s="199"/>
      <c r="C520" s="200"/>
      <c r="D520" s="189" t="s">
        <v>128</v>
      </c>
      <c r="E520" s="201" t="s">
        <v>28</v>
      </c>
      <c r="F520" s="202" t="s">
        <v>752</v>
      </c>
      <c r="G520" s="200"/>
      <c r="H520" s="201" t="s">
        <v>28</v>
      </c>
      <c r="I520" s="203"/>
      <c r="J520" s="200"/>
      <c r="K520" s="200"/>
      <c r="L520" s="204"/>
      <c r="M520" s="205"/>
      <c r="N520" s="206"/>
      <c r="O520" s="206"/>
      <c r="P520" s="206"/>
      <c r="Q520" s="206"/>
      <c r="R520" s="206"/>
      <c r="S520" s="206"/>
      <c r="T520" s="207"/>
      <c r="AT520" s="208" t="s">
        <v>128</v>
      </c>
      <c r="AU520" s="208" t="s">
        <v>88</v>
      </c>
      <c r="AV520" s="14" t="s">
        <v>86</v>
      </c>
      <c r="AW520" s="14" t="s">
        <v>37</v>
      </c>
      <c r="AX520" s="14" t="s">
        <v>78</v>
      </c>
      <c r="AY520" s="208" t="s">
        <v>120</v>
      </c>
    </row>
    <row r="521" spans="1:65" s="13" customFormat="1" ht="10.199999999999999">
      <c r="B521" s="187"/>
      <c r="C521" s="188"/>
      <c r="D521" s="189" t="s">
        <v>128</v>
      </c>
      <c r="E521" s="190" t="s">
        <v>28</v>
      </c>
      <c r="F521" s="191" t="s">
        <v>753</v>
      </c>
      <c r="G521" s="188"/>
      <c r="H521" s="192">
        <v>32.536000000000001</v>
      </c>
      <c r="I521" s="193"/>
      <c r="J521" s="188"/>
      <c r="K521" s="188"/>
      <c r="L521" s="194"/>
      <c r="M521" s="195"/>
      <c r="N521" s="196"/>
      <c r="O521" s="196"/>
      <c r="P521" s="196"/>
      <c r="Q521" s="196"/>
      <c r="R521" s="196"/>
      <c r="S521" s="196"/>
      <c r="T521" s="197"/>
      <c r="AT521" s="198" t="s">
        <v>128</v>
      </c>
      <c r="AU521" s="198" t="s">
        <v>88</v>
      </c>
      <c r="AV521" s="13" t="s">
        <v>88</v>
      </c>
      <c r="AW521" s="13" t="s">
        <v>37</v>
      </c>
      <c r="AX521" s="13" t="s">
        <v>78</v>
      </c>
      <c r="AY521" s="198" t="s">
        <v>120</v>
      </c>
    </row>
    <row r="522" spans="1:65" s="14" customFormat="1" ht="10.199999999999999">
      <c r="B522" s="199"/>
      <c r="C522" s="200"/>
      <c r="D522" s="189" t="s">
        <v>128</v>
      </c>
      <c r="E522" s="201" t="s">
        <v>28</v>
      </c>
      <c r="F522" s="202" t="s">
        <v>754</v>
      </c>
      <c r="G522" s="200"/>
      <c r="H522" s="201" t="s">
        <v>28</v>
      </c>
      <c r="I522" s="203"/>
      <c r="J522" s="200"/>
      <c r="K522" s="200"/>
      <c r="L522" s="204"/>
      <c r="M522" s="205"/>
      <c r="N522" s="206"/>
      <c r="O522" s="206"/>
      <c r="P522" s="206"/>
      <c r="Q522" s="206"/>
      <c r="R522" s="206"/>
      <c r="S522" s="206"/>
      <c r="T522" s="207"/>
      <c r="AT522" s="208" t="s">
        <v>128</v>
      </c>
      <c r="AU522" s="208" t="s">
        <v>88</v>
      </c>
      <c r="AV522" s="14" t="s">
        <v>86</v>
      </c>
      <c r="AW522" s="14" t="s">
        <v>37</v>
      </c>
      <c r="AX522" s="14" t="s">
        <v>78</v>
      </c>
      <c r="AY522" s="208" t="s">
        <v>120</v>
      </c>
    </row>
    <row r="523" spans="1:65" s="15" customFormat="1" ht="10.199999999999999">
      <c r="B523" s="209"/>
      <c r="C523" s="210"/>
      <c r="D523" s="189" t="s">
        <v>128</v>
      </c>
      <c r="E523" s="211" t="s">
        <v>28</v>
      </c>
      <c r="F523" s="212" t="s">
        <v>131</v>
      </c>
      <c r="G523" s="210"/>
      <c r="H523" s="213">
        <v>426.33600000000001</v>
      </c>
      <c r="I523" s="214"/>
      <c r="J523" s="210"/>
      <c r="K523" s="210"/>
      <c r="L523" s="215"/>
      <c r="M523" s="216"/>
      <c r="N523" s="217"/>
      <c r="O523" s="217"/>
      <c r="P523" s="217"/>
      <c r="Q523" s="217"/>
      <c r="R523" s="217"/>
      <c r="S523" s="217"/>
      <c r="T523" s="218"/>
      <c r="AT523" s="219" t="s">
        <v>128</v>
      </c>
      <c r="AU523" s="219" t="s">
        <v>88</v>
      </c>
      <c r="AV523" s="15" t="s">
        <v>126</v>
      </c>
      <c r="AW523" s="15" t="s">
        <v>37</v>
      </c>
      <c r="AX523" s="15" t="s">
        <v>86</v>
      </c>
      <c r="AY523" s="219" t="s">
        <v>120</v>
      </c>
    </row>
    <row r="524" spans="1:65" s="12" customFormat="1" ht="22.8" customHeight="1">
      <c r="B524" s="158"/>
      <c r="C524" s="159"/>
      <c r="D524" s="160" t="s">
        <v>77</v>
      </c>
      <c r="E524" s="172" t="s">
        <v>228</v>
      </c>
      <c r="F524" s="172" t="s">
        <v>229</v>
      </c>
      <c r="G524" s="159"/>
      <c r="H524" s="159"/>
      <c r="I524" s="162"/>
      <c r="J524" s="173">
        <f>BK524</f>
        <v>0</v>
      </c>
      <c r="K524" s="159"/>
      <c r="L524" s="164"/>
      <c r="M524" s="165"/>
      <c r="N524" s="166"/>
      <c r="O524" s="166"/>
      <c r="P524" s="167">
        <f>SUM(P525:P526)</f>
        <v>0</v>
      </c>
      <c r="Q524" s="166"/>
      <c r="R524" s="167">
        <f>SUM(R525:R526)</f>
        <v>0</v>
      </c>
      <c r="S524" s="166"/>
      <c r="T524" s="168">
        <f>SUM(T525:T526)</f>
        <v>0</v>
      </c>
      <c r="AR524" s="169" t="s">
        <v>86</v>
      </c>
      <c r="AT524" s="170" t="s">
        <v>77</v>
      </c>
      <c r="AU524" s="170" t="s">
        <v>86</v>
      </c>
      <c r="AY524" s="169" t="s">
        <v>120</v>
      </c>
      <c r="BK524" s="171">
        <f>SUM(BK525:BK526)</f>
        <v>0</v>
      </c>
    </row>
    <row r="525" spans="1:65" s="2" customFormat="1" ht="24.15" customHeight="1">
      <c r="A525" s="35"/>
      <c r="B525" s="36"/>
      <c r="C525" s="174" t="s">
        <v>755</v>
      </c>
      <c r="D525" s="174" t="s">
        <v>122</v>
      </c>
      <c r="E525" s="175" t="s">
        <v>756</v>
      </c>
      <c r="F525" s="176" t="s">
        <v>757</v>
      </c>
      <c r="G525" s="177" t="s">
        <v>233</v>
      </c>
      <c r="H525" s="178">
        <v>541.38800000000003</v>
      </c>
      <c r="I525" s="179"/>
      <c r="J525" s="180">
        <f>ROUND(I525*H525,2)</f>
        <v>0</v>
      </c>
      <c r="K525" s="176" t="s">
        <v>136</v>
      </c>
      <c r="L525" s="40"/>
      <c r="M525" s="181" t="s">
        <v>28</v>
      </c>
      <c r="N525" s="182" t="s">
        <v>49</v>
      </c>
      <c r="O525" s="65"/>
      <c r="P525" s="183">
        <f>O525*H525</f>
        <v>0</v>
      </c>
      <c r="Q525" s="183">
        <v>0</v>
      </c>
      <c r="R525" s="183">
        <f>Q525*H525</f>
        <v>0</v>
      </c>
      <c r="S525" s="183">
        <v>0</v>
      </c>
      <c r="T525" s="184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185" t="s">
        <v>126</v>
      </c>
      <c r="AT525" s="185" t="s">
        <v>122</v>
      </c>
      <c r="AU525" s="185" t="s">
        <v>88</v>
      </c>
      <c r="AY525" s="18" t="s">
        <v>120</v>
      </c>
      <c r="BE525" s="186">
        <f>IF(N525="základní",J525,0)</f>
        <v>0</v>
      </c>
      <c r="BF525" s="186">
        <f>IF(N525="snížená",J525,0)</f>
        <v>0</v>
      </c>
      <c r="BG525" s="186">
        <f>IF(N525="zákl. přenesená",J525,0)</f>
        <v>0</v>
      </c>
      <c r="BH525" s="186">
        <f>IF(N525="sníž. přenesená",J525,0)</f>
        <v>0</v>
      </c>
      <c r="BI525" s="186">
        <f>IF(N525="nulová",J525,0)</f>
        <v>0</v>
      </c>
      <c r="BJ525" s="18" t="s">
        <v>86</v>
      </c>
      <c r="BK525" s="186">
        <f>ROUND(I525*H525,2)</f>
        <v>0</v>
      </c>
      <c r="BL525" s="18" t="s">
        <v>126</v>
      </c>
      <c r="BM525" s="185" t="s">
        <v>758</v>
      </c>
    </row>
    <row r="526" spans="1:65" s="2" customFormat="1" ht="10.199999999999999">
      <c r="A526" s="35"/>
      <c r="B526" s="36"/>
      <c r="C526" s="37"/>
      <c r="D526" s="220" t="s">
        <v>138</v>
      </c>
      <c r="E526" s="37"/>
      <c r="F526" s="221" t="s">
        <v>759</v>
      </c>
      <c r="G526" s="37"/>
      <c r="H526" s="37"/>
      <c r="I526" s="222"/>
      <c r="J526" s="37"/>
      <c r="K526" s="37"/>
      <c r="L526" s="40"/>
      <c r="M526" s="235"/>
      <c r="N526" s="236"/>
      <c r="O526" s="237"/>
      <c r="P526" s="237"/>
      <c r="Q526" s="237"/>
      <c r="R526" s="237"/>
      <c r="S526" s="237"/>
      <c r="T526" s="238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138</v>
      </c>
      <c r="AU526" s="18" t="s">
        <v>88</v>
      </c>
    </row>
    <row r="527" spans="1:65" s="2" customFormat="1" ht="6.9" customHeight="1">
      <c r="A527" s="35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0"/>
      <c r="M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</row>
  </sheetData>
  <sheetProtection algorithmName="SHA-512" hashValue="MTF9ip+7fZVfICfcGse6H+48+pLb7VKQb8NGXgjV1kn9l7uF1xmcrc7ryw9x0hUSVl0JBMhRDQoOEasXIdYv3w==" saltValue="lFFwodgTLv4ihHX8gxSINVnekx9UiQJOvvJk3LlqlLO3E3NsciyAFTKE3XK7Ing3A1bS+WHNjeaLJ6ulWbCc1g==" spinCount="100000" sheet="1" objects="1" scenarios="1" formatColumns="0" formatRows="0" autoFilter="0"/>
  <autoFilter ref="C88:K526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8" r:id="rId2"/>
    <hyperlink ref="F107" r:id="rId3"/>
    <hyperlink ref="F112" r:id="rId4"/>
    <hyperlink ref="F117" r:id="rId5"/>
    <hyperlink ref="F122" r:id="rId6"/>
    <hyperlink ref="F127" r:id="rId7"/>
    <hyperlink ref="F132" r:id="rId8"/>
    <hyperlink ref="F137" r:id="rId9"/>
    <hyperlink ref="F142" r:id="rId10"/>
    <hyperlink ref="F147" r:id="rId11"/>
    <hyperlink ref="F152" r:id="rId12"/>
    <hyperlink ref="F163" r:id="rId13"/>
    <hyperlink ref="F168" r:id="rId14"/>
    <hyperlink ref="F173" r:id="rId15"/>
    <hyperlink ref="F181" r:id="rId16"/>
    <hyperlink ref="F188" r:id="rId17"/>
    <hyperlink ref="F193" r:id="rId18"/>
    <hyperlink ref="F198" r:id="rId19"/>
    <hyperlink ref="F203" r:id="rId20"/>
    <hyperlink ref="F207" r:id="rId21"/>
    <hyperlink ref="F212" r:id="rId22"/>
    <hyperlink ref="F220" r:id="rId23"/>
    <hyperlink ref="F227" r:id="rId24"/>
    <hyperlink ref="F244" r:id="rId25"/>
    <hyperlink ref="F249" r:id="rId26"/>
    <hyperlink ref="F252" r:id="rId27"/>
    <hyperlink ref="F260" r:id="rId28"/>
    <hyperlink ref="F266" r:id="rId29"/>
    <hyperlink ref="F277" r:id="rId30"/>
    <hyperlink ref="F282" r:id="rId31"/>
    <hyperlink ref="F290" r:id="rId32"/>
    <hyperlink ref="F295" r:id="rId33"/>
    <hyperlink ref="F303" r:id="rId34"/>
    <hyperlink ref="F308" r:id="rId35"/>
    <hyperlink ref="F314" r:id="rId36"/>
    <hyperlink ref="F319" r:id="rId37"/>
    <hyperlink ref="F324" r:id="rId38"/>
    <hyperlink ref="F333" r:id="rId39"/>
    <hyperlink ref="F338" r:id="rId40"/>
    <hyperlink ref="F345" r:id="rId41"/>
    <hyperlink ref="F352" r:id="rId42"/>
    <hyperlink ref="F359" r:id="rId43"/>
    <hyperlink ref="F368" r:id="rId44"/>
    <hyperlink ref="F376" r:id="rId45"/>
    <hyperlink ref="F390" r:id="rId46"/>
    <hyperlink ref="F397" r:id="rId47"/>
    <hyperlink ref="F402" r:id="rId48"/>
    <hyperlink ref="F408" r:id="rId49"/>
    <hyperlink ref="F415" r:id="rId50"/>
    <hyperlink ref="F424" r:id="rId51"/>
    <hyperlink ref="F429" r:id="rId52"/>
    <hyperlink ref="F431" r:id="rId53"/>
    <hyperlink ref="F438" r:id="rId54"/>
    <hyperlink ref="F445" r:id="rId55"/>
    <hyperlink ref="F452" r:id="rId56"/>
    <hyperlink ref="F457" r:id="rId57"/>
    <hyperlink ref="F462" r:id="rId58"/>
    <hyperlink ref="F468" r:id="rId59"/>
    <hyperlink ref="F472" r:id="rId60"/>
    <hyperlink ref="F476" r:id="rId61"/>
    <hyperlink ref="F487" r:id="rId62"/>
    <hyperlink ref="F491" r:id="rId63"/>
    <hyperlink ref="F495" r:id="rId64"/>
    <hyperlink ref="F499" r:id="rId65"/>
    <hyperlink ref="F505" r:id="rId66"/>
    <hyperlink ref="F510" r:id="rId67"/>
    <hyperlink ref="F518" r:id="rId68"/>
    <hyperlink ref="F526" r:id="rId6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94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88</v>
      </c>
    </row>
    <row r="4" spans="1:46" s="1" customFormat="1" ht="24.9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4" t="str">
        <f>'Rekapitulace stavby'!K6</f>
        <v>Karlovy Vary, ulice Třeboňská - rekonstrukce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760</v>
      </c>
      <c r="F9" s="367"/>
      <c r="G9" s="367"/>
      <c r="H9" s="36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28. 2. 2023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27</v>
      </c>
      <c r="J23" s="108" t="s">
        <v>39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40</v>
      </c>
      <c r="F24" s="35"/>
      <c r="G24" s="35"/>
      <c r="H24" s="35"/>
      <c r="I24" s="106" t="s">
        <v>30</v>
      </c>
      <c r="J24" s="108" t="s">
        <v>41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42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0" t="s">
        <v>28</v>
      </c>
      <c r="F27" s="370"/>
      <c r="G27" s="370"/>
      <c r="H27" s="37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44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46</v>
      </c>
      <c r="G32" s="35"/>
      <c r="H32" s="35"/>
      <c r="I32" s="116" t="s">
        <v>45</v>
      </c>
      <c r="J32" s="116" t="s">
        <v>47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48</v>
      </c>
      <c r="E33" s="106" t="s">
        <v>49</v>
      </c>
      <c r="F33" s="118">
        <f>ROUND((SUM(BE84:BE104)),  2)</f>
        <v>0</v>
      </c>
      <c r="G33" s="35"/>
      <c r="H33" s="35"/>
      <c r="I33" s="119">
        <v>0.21</v>
      </c>
      <c r="J33" s="118">
        <f>ROUND(((SUM(BE84:BE104))*I33),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50</v>
      </c>
      <c r="F34" s="118">
        <f>ROUND((SUM(BF84:BF104)),  2)</f>
        <v>0</v>
      </c>
      <c r="G34" s="35"/>
      <c r="H34" s="35"/>
      <c r="I34" s="119">
        <v>0.15</v>
      </c>
      <c r="J34" s="118">
        <f>ROUND(((SUM(BF84:BF104))*I34),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51</v>
      </c>
      <c r="F35" s="118">
        <f>ROUND((SUM(BG84:BG104)),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52</v>
      </c>
      <c r="F36" s="118">
        <f>ROUND((SUM(BH84:BH104)),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53</v>
      </c>
      <c r="F37" s="118">
        <f>ROUND((SUM(BI84:BI104)),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54</v>
      </c>
      <c r="E39" s="122"/>
      <c r="F39" s="122"/>
      <c r="G39" s="123" t="s">
        <v>55</v>
      </c>
      <c r="H39" s="124" t="s">
        <v>56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1" t="str">
        <f>E7</f>
        <v>Karlovy Vary, ulice Třeboňská - rekonstrukce</v>
      </c>
      <c r="F48" s="372"/>
      <c r="G48" s="372"/>
      <c r="H48" s="37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3" t="str">
        <f>E9</f>
        <v>SKA3905 - VON</v>
      </c>
      <c r="F50" s="373"/>
      <c r="G50" s="373"/>
      <c r="H50" s="37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 xml:space="preserve"> </v>
      </c>
      <c r="G52" s="37"/>
      <c r="H52" s="37"/>
      <c r="I52" s="30" t="s">
        <v>24</v>
      </c>
      <c r="J52" s="60" t="str">
        <f>IF(J12="","",J12)</f>
        <v>28. 2. 2023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26</v>
      </c>
      <c r="D54" s="37"/>
      <c r="E54" s="37"/>
      <c r="F54" s="28" t="str">
        <f>E15</f>
        <v>Statutární město Karlovy Vary</v>
      </c>
      <c r="G54" s="37"/>
      <c r="H54" s="37"/>
      <c r="I54" s="30" t="s">
        <v>33</v>
      </c>
      <c r="J54" s="33" t="str">
        <f>E21</f>
        <v>Projekční kancelář Ing.Škubalová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Straka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76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101</v>
      </c>
    </row>
    <row r="60" spans="1:47" s="9" customFormat="1" ht="24.9" customHeight="1">
      <c r="B60" s="135"/>
      <c r="C60" s="136"/>
      <c r="D60" s="137" t="s">
        <v>761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95" customHeight="1">
      <c r="B61" s="141"/>
      <c r="C61" s="142"/>
      <c r="D61" s="143" t="s">
        <v>762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95" customHeight="1">
      <c r="B62" s="141"/>
      <c r="C62" s="142"/>
      <c r="D62" s="143" t="s">
        <v>763</v>
      </c>
      <c r="E62" s="144"/>
      <c r="F62" s="144"/>
      <c r="G62" s="144"/>
      <c r="H62" s="144"/>
      <c r="I62" s="144"/>
      <c r="J62" s="145">
        <f>J96</f>
        <v>0</v>
      </c>
      <c r="K62" s="142"/>
      <c r="L62" s="146"/>
    </row>
    <row r="63" spans="1:47" s="10" customFormat="1" ht="19.95" customHeight="1">
      <c r="B63" s="141"/>
      <c r="C63" s="142"/>
      <c r="D63" s="143" t="s">
        <v>764</v>
      </c>
      <c r="E63" s="144"/>
      <c r="F63" s="144"/>
      <c r="G63" s="144"/>
      <c r="H63" s="144"/>
      <c r="I63" s="144"/>
      <c r="J63" s="145">
        <f>J101</f>
        <v>0</v>
      </c>
      <c r="K63" s="142"/>
      <c r="L63" s="146"/>
    </row>
    <row r="64" spans="1:47" s="10" customFormat="1" ht="19.95" customHeight="1">
      <c r="B64" s="141"/>
      <c r="C64" s="142"/>
      <c r="D64" s="143" t="s">
        <v>765</v>
      </c>
      <c r="E64" s="144"/>
      <c r="F64" s="144"/>
      <c r="G64" s="144"/>
      <c r="H64" s="144"/>
      <c r="I64" s="144"/>
      <c r="J64" s="145">
        <f>J103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" customHeight="1">
      <c r="A71" s="35"/>
      <c r="B71" s="36"/>
      <c r="C71" s="24" t="s">
        <v>105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1" t="str">
        <f>E7</f>
        <v>Karlovy Vary, ulice Třeboňská - rekonstrukce</v>
      </c>
      <c r="F74" s="372"/>
      <c r="G74" s="372"/>
      <c r="H74" s="372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43" t="str">
        <f>E9</f>
        <v>SKA3905 - VON</v>
      </c>
      <c r="F76" s="373"/>
      <c r="G76" s="373"/>
      <c r="H76" s="373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22</v>
      </c>
      <c r="D78" s="37"/>
      <c r="E78" s="37"/>
      <c r="F78" s="28" t="str">
        <f>F12</f>
        <v xml:space="preserve"> </v>
      </c>
      <c r="G78" s="37"/>
      <c r="H78" s="37"/>
      <c r="I78" s="30" t="s">
        <v>24</v>
      </c>
      <c r="J78" s="60" t="str">
        <f>IF(J12="","",J12)</f>
        <v>28. 2. 2023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65" customHeight="1">
      <c r="A80" s="35"/>
      <c r="B80" s="36"/>
      <c r="C80" s="30" t="s">
        <v>26</v>
      </c>
      <c r="D80" s="37"/>
      <c r="E80" s="37"/>
      <c r="F80" s="28" t="str">
        <f>E15</f>
        <v>Statutární město Karlovy Vary</v>
      </c>
      <c r="G80" s="37"/>
      <c r="H80" s="37"/>
      <c r="I80" s="30" t="s">
        <v>33</v>
      </c>
      <c r="J80" s="33" t="str">
        <f>E21</f>
        <v>Projekční kancelář Ing.Škubalová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15" customHeight="1">
      <c r="A81" s="35"/>
      <c r="B81" s="36"/>
      <c r="C81" s="30" t="s">
        <v>31</v>
      </c>
      <c r="D81" s="37"/>
      <c r="E81" s="37"/>
      <c r="F81" s="28" t="str">
        <f>IF(E18="","",E18)</f>
        <v>Vyplň údaj</v>
      </c>
      <c r="G81" s="37"/>
      <c r="H81" s="37"/>
      <c r="I81" s="30" t="s">
        <v>38</v>
      </c>
      <c r="J81" s="33" t="str">
        <f>E24</f>
        <v>Straka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106</v>
      </c>
      <c r="D83" s="150" t="s">
        <v>63</v>
      </c>
      <c r="E83" s="150" t="s">
        <v>59</v>
      </c>
      <c r="F83" s="150" t="s">
        <v>60</v>
      </c>
      <c r="G83" s="150" t="s">
        <v>107</v>
      </c>
      <c r="H83" s="150" t="s">
        <v>108</v>
      </c>
      <c r="I83" s="150" t="s">
        <v>109</v>
      </c>
      <c r="J83" s="150" t="s">
        <v>100</v>
      </c>
      <c r="K83" s="151" t="s">
        <v>110</v>
      </c>
      <c r="L83" s="152"/>
      <c r="M83" s="69" t="s">
        <v>28</v>
      </c>
      <c r="N83" s="70" t="s">
        <v>48</v>
      </c>
      <c r="O83" s="70" t="s">
        <v>111</v>
      </c>
      <c r="P83" s="70" t="s">
        <v>112</v>
      </c>
      <c r="Q83" s="70" t="s">
        <v>113</v>
      </c>
      <c r="R83" s="70" t="s">
        <v>114</v>
      </c>
      <c r="S83" s="70" t="s">
        <v>115</v>
      </c>
      <c r="T83" s="71" t="s">
        <v>116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8" customHeight="1">
      <c r="A84" s="35"/>
      <c r="B84" s="36"/>
      <c r="C84" s="76" t="s">
        <v>117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</f>
        <v>0</v>
      </c>
      <c r="Q84" s="73"/>
      <c r="R84" s="155">
        <f>R85</f>
        <v>0</v>
      </c>
      <c r="S84" s="73"/>
      <c r="T84" s="156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77</v>
      </c>
      <c r="AU84" s="18" t="s">
        <v>101</v>
      </c>
      <c r="BK84" s="157">
        <f>BK85</f>
        <v>0</v>
      </c>
    </row>
    <row r="85" spans="1:65" s="12" customFormat="1" ht="25.95" customHeight="1">
      <c r="B85" s="158"/>
      <c r="C85" s="159"/>
      <c r="D85" s="160" t="s">
        <v>77</v>
      </c>
      <c r="E85" s="161" t="s">
        <v>766</v>
      </c>
      <c r="F85" s="161" t="s">
        <v>767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P86+P96+P101+P103</f>
        <v>0</v>
      </c>
      <c r="Q85" s="166"/>
      <c r="R85" s="167">
        <f>R86+R96+R101+R103</f>
        <v>0</v>
      </c>
      <c r="S85" s="166"/>
      <c r="T85" s="168">
        <f>T86+T96+T101+T103</f>
        <v>0</v>
      </c>
      <c r="AR85" s="169" t="s">
        <v>132</v>
      </c>
      <c r="AT85" s="170" t="s">
        <v>77</v>
      </c>
      <c r="AU85" s="170" t="s">
        <v>78</v>
      </c>
      <c r="AY85" s="169" t="s">
        <v>120</v>
      </c>
      <c r="BK85" s="171">
        <f>BK86+BK96+BK101+BK103</f>
        <v>0</v>
      </c>
    </row>
    <row r="86" spans="1:65" s="12" customFormat="1" ht="22.8" customHeight="1">
      <c r="B86" s="158"/>
      <c r="C86" s="159"/>
      <c r="D86" s="160" t="s">
        <v>77</v>
      </c>
      <c r="E86" s="172" t="s">
        <v>768</v>
      </c>
      <c r="F86" s="172" t="s">
        <v>769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SUM(P87:P95)</f>
        <v>0</v>
      </c>
      <c r="Q86" s="166"/>
      <c r="R86" s="167">
        <f>SUM(R87:R95)</f>
        <v>0</v>
      </c>
      <c r="S86" s="166"/>
      <c r="T86" s="168">
        <f>SUM(T87:T95)</f>
        <v>0</v>
      </c>
      <c r="AR86" s="169" t="s">
        <v>132</v>
      </c>
      <c r="AT86" s="170" t="s">
        <v>77</v>
      </c>
      <c r="AU86" s="170" t="s">
        <v>86</v>
      </c>
      <c r="AY86" s="169" t="s">
        <v>120</v>
      </c>
      <c r="BK86" s="171">
        <f>SUM(BK87:BK95)</f>
        <v>0</v>
      </c>
    </row>
    <row r="87" spans="1:65" s="2" customFormat="1" ht="16.5" customHeight="1">
      <c r="A87" s="35"/>
      <c r="B87" s="36"/>
      <c r="C87" s="174" t="s">
        <v>86</v>
      </c>
      <c r="D87" s="174" t="s">
        <v>122</v>
      </c>
      <c r="E87" s="175" t="s">
        <v>770</v>
      </c>
      <c r="F87" s="176" t="s">
        <v>771</v>
      </c>
      <c r="G87" s="177" t="s">
        <v>772</v>
      </c>
      <c r="H87" s="178">
        <v>1</v>
      </c>
      <c r="I87" s="179"/>
      <c r="J87" s="180">
        <f>ROUND(I87*H87,2)</f>
        <v>0</v>
      </c>
      <c r="K87" s="176" t="s">
        <v>136</v>
      </c>
      <c r="L87" s="40"/>
      <c r="M87" s="181" t="s">
        <v>28</v>
      </c>
      <c r="N87" s="182" t="s">
        <v>49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773</v>
      </c>
      <c r="AT87" s="185" t="s">
        <v>122</v>
      </c>
      <c r="AU87" s="185" t="s">
        <v>88</v>
      </c>
      <c r="AY87" s="18" t="s">
        <v>120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86</v>
      </c>
      <c r="BK87" s="186">
        <f>ROUND(I87*H87,2)</f>
        <v>0</v>
      </c>
      <c r="BL87" s="18" t="s">
        <v>773</v>
      </c>
      <c r="BM87" s="185" t="s">
        <v>774</v>
      </c>
    </row>
    <row r="88" spans="1:65" s="2" customFormat="1" ht="10.199999999999999">
      <c r="A88" s="35"/>
      <c r="B88" s="36"/>
      <c r="C88" s="37"/>
      <c r="D88" s="220" t="s">
        <v>138</v>
      </c>
      <c r="E88" s="37"/>
      <c r="F88" s="221" t="s">
        <v>775</v>
      </c>
      <c r="G88" s="37"/>
      <c r="H88" s="37"/>
      <c r="I88" s="222"/>
      <c r="J88" s="37"/>
      <c r="K88" s="37"/>
      <c r="L88" s="40"/>
      <c r="M88" s="223"/>
      <c r="N88" s="224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138</v>
      </c>
      <c r="AU88" s="18" t="s">
        <v>88</v>
      </c>
    </row>
    <row r="89" spans="1:65" s="2" customFormat="1" ht="16.5" customHeight="1">
      <c r="A89" s="35"/>
      <c r="B89" s="36"/>
      <c r="C89" s="174" t="s">
        <v>88</v>
      </c>
      <c r="D89" s="174" t="s">
        <v>122</v>
      </c>
      <c r="E89" s="175" t="s">
        <v>776</v>
      </c>
      <c r="F89" s="176" t="s">
        <v>777</v>
      </c>
      <c r="G89" s="177" t="s">
        <v>772</v>
      </c>
      <c r="H89" s="178">
        <v>1</v>
      </c>
      <c r="I89" s="179"/>
      <c r="J89" s="180">
        <f>ROUND(I89*H89,2)</f>
        <v>0</v>
      </c>
      <c r="K89" s="176" t="s">
        <v>28</v>
      </c>
      <c r="L89" s="40"/>
      <c r="M89" s="181" t="s">
        <v>28</v>
      </c>
      <c r="N89" s="182" t="s">
        <v>49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773</v>
      </c>
      <c r="AT89" s="185" t="s">
        <v>122</v>
      </c>
      <c r="AU89" s="185" t="s">
        <v>88</v>
      </c>
      <c r="AY89" s="18" t="s">
        <v>120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86</v>
      </c>
      <c r="BK89" s="186">
        <f>ROUND(I89*H89,2)</f>
        <v>0</v>
      </c>
      <c r="BL89" s="18" t="s">
        <v>773</v>
      </c>
      <c r="BM89" s="185" t="s">
        <v>778</v>
      </c>
    </row>
    <row r="90" spans="1:65" s="2" customFormat="1" ht="21.75" customHeight="1">
      <c r="A90" s="35"/>
      <c r="B90" s="36"/>
      <c r="C90" s="174" t="s">
        <v>255</v>
      </c>
      <c r="D90" s="174" t="s">
        <v>122</v>
      </c>
      <c r="E90" s="175" t="s">
        <v>779</v>
      </c>
      <c r="F90" s="176" t="s">
        <v>780</v>
      </c>
      <c r="G90" s="177" t="s">
        <v>772</v>
      </c>
      <c r="H90" s="178">
        <v>1</v>
      </c>
      <c r="I90" s="179"/>
      <c r="J90" s="180">
        <f>ROUND(I90*H90,2)</f>
        <v>0</v>
      </c>
      <c r="K90" s="176" t="s">
        <v>136</v>
      </c>
      <c r="L90" s="40"/>
      <c r="M90" s="181" t="s">
        <v>28</v>
      </c>
      <c r="N90" s="182" t="s">
        <v>49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773</v>
      </c>
      <c r="AT90" s="185" t="s">
        <v>122</v>
      </c>
      <c r="AU90" s="185" t="s">
        <v>88</v>
      </c>
      <c r="AY90" s="18" t="s">
        <v>120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86</v>
      </c>
      <c r="BK90" s="186">
        <f>ROUND(I90*H90,2)</f>
        <v>0</v>
      </c>
      <c r="BL90" s="18" t="s">
        <v>773</v>
      </c>
      <c r="BM90" s="185" t="s">
        <v>781</v>
      </c>
    </row>
    <row r="91" spans="1:65" s="2" customFormat="1" ht="10.199999999999999">
      <c r="A91" s="35"/>
      <c r="B91" s="36"/>
      <c r="C91" s="37"/>
      <c r="D91" s="220" t="s">
        <v>138</v>
      </c>
      <c r="E91" s="37"/>
      <c r="F91" s="221" t="s">
        <v>782</v>
      </c>
      <c r="G91" s="37"/>
      <c r="H91" s="37"/>
      <c r="I91" s="222"/>
      <c r="J91" s="37"/>
      <c r="K91" s="37"/>
      <c r="L91" s="40"/>
      <c r="M91" s="223"/>
      <c r="N91" s="224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138</v>
      </c>
      <c r="AU91" s="18" t="s">
        <v>88</v>
      </c>
    </row>
    <row r="92" spans="1:65" s="2" customFormat="1" ht="16.5" customHeight="1">
      <c r="A92" s="35"/>
      <c r="B92" s="36"/>
      <c r="C92" s="174" t="s">
        <v>126</v>
      </c>
      <c r="D92" s="174" t="s">
        <v>122</v>
      </c>
      <c r="E92" s="175" t="s">
        <v>783</v>
      </c>
      <c r="F92" s="176" t="s">
        <v>784</v>
      </c>
      <c r="G92" s="177" t="s">
        <v>772</v>
      </c>
      <c r="H92" s="178">
        <v>1</v>
      </c>
      <c r="I92" s="179"/>
      <c r="J92" s="180">
        <f>ROUND(I92*H92,2)</f>
        <v>0</v>
      </c>
      <c r="K92" s="176" t="s">
        <v>136</v>
      </c>
      <c r="L92" s="40"/>
      <c r="M92" s="181" t="s">
        <v>28</v>
      </c>
      <c r="N92" s="182" t="s">
        <v>49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773</v>
      </c>
      <c r="AT92" s="185" t="s">
        <v>122</v>
      </c>
      <c r="AU92" s="185" t="s">
        <v>88</v>
      </c>
      <c r="AY92" s="18" t="s">
        <v>120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86</v>
      </c>
      <c r="BK92" s="186">
        <f>ROUND(I92*H92,2)</f>
        <v>0</v>
      </c>
      <c r="BL92" s="18" t="s">
        <v>773</v>
      </c>
      <c r="BM92" s="185" t="s">
        <v>785</v>
      </c>
    </row>
    <row r="93" spans="1:65" s="2" customFormat="1" ht="10.199999999999999">
      <c r="A93" s="35"/>
      <c r="B93" s="36"/>
      <c r="C93" s="37"/>
      <c r="D93" s="220" t="s">
        <v>138</v>
      </c>
      <c r="E93" s="37"/>
      <c r="F93" s="221" t="s">
        <v>786</v>
      </c>
      <c r="G93" s="37"/>
      <c r="H93" s="37"/>
      <c r="I93" s="222"/>
      <c r="J93" s="37"/>
      <c r="K93" s="37"/>
      <c r="L93" s="40"/>
      <c r="M93" s="223"/>
      <c r="N93" s="224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138</v>
      </c>
      <c r="AU93" s="18" t="s">
        <v>88</v>
      </c>
    </row>
    <row r="94" spans="1:65" s="2" customFormat="1" ht="16.5" customHeight="1">
      <c r="A94" s="35"/>
      <c r="B94" s="36"/>
      <c r="C94" s="174" t="s">
        <v>132</v>
      </c>
      <c r="D94" s="174" t="s">
        <v>122</v>
      </c>
      <c r="E94" s="175" t="s">
        <v>787</v>
      </c>
      <c r="F94" s="176" t="s">
        <v>788</v>
      </c>
      <c r="G94" s="177" t="s">
        <v>772</v>
      </c>
      <c r="H94" s="178">
        <v>1</v>
      </c>
      <c r="I94" s="179"/>
      <c r="J94" s="180">
        <f>ROUND(I94*H94,2)</f>
        <v>0</v>
      </c>
      <c r="K94" s="176" t="s">
        <v>136</v>
      </c>
      <c r="L94" s="40"/>
      <c r="M94" s="181" t="s">
        <v>28</v>
      </c>
      <c r="N94" s="182" t="s">
        <v>49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773</v>
      </c>
      <c r="AT94" s="185" t="s">
        <v>122</v>
      </c>
      <c r="AU94" s="185" t="s">
        <v>88</v>
      </c>
      <c r="AY94" s="18" t="s">
        <v>120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86</v>
      </c>
      <c r="BK94" s="186">
        <f>ROUND(I94*H94,2)</f>
        <v>0</v>
      </c>
      <c r="BL94" s="18" t="s">
        <v>773</v>
      </c>
      <c r="BM94" s="185" t="s">
        <v>789</v>
      </c>
    </row>
    <row r="95" spans="1:65" s="2" customFormat="1" ht="10.199999999999999">
      <c r="A95" s="35"/>
      <c r="B95" s="36"/>
      <c r="C95" s="37"/>
      <c r="D95" s="220" t="s">
        <v>138</v>
      </c>
      <c r="E95" s="37"/>
      <c r="F95" s="221" t="s">
        <v>790</v>
      </c>
      <c r="G95" s="37"/>
      <c r="H95" s="37"/>
      <c r="I95" s="222"/>
      <c r="J95" s="37"/>
      <c r="K95" s="37"/>
      <c r="L95" s="40"/>
      <c r="M95" s="223"/>
      <c r="N95" s="224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138</v>
      </c>
      <c r="AU95" s="18" t="s">
        <v>88</v>
      </c>
    </row>
    <row r="96" spans="1:65" s="12" customFormat="1" ht="22.8" customHeight="1">
      <c r="B96" s="158"/>
      <c r="C96" s="159"/>
      <c r="D96" s="160" t="s">
        <v>77</v>
      </c>
      <c r="E96" s="172" t="s">
        <v>791</v>
      </c>
      <c r="F96" s="172" t="s">
        <v>792</v>
      </c>
      <c r="G96" s="159"/>
      <c r="H96" s="159"/>
      <c r="I96" s="162"/>
      <c r="J96" s="173">
        <f>BK96</f>
        <v>0</v>
      </c>
      <c r="K96" s="159"/>
      <c r="L96" s="164"/>
      <c r="M96" s="165"/>
      <c r="N96" s="166"/>
      <c r="O96" s="166"/>
      <c r="P96" s="167">
        <f>SUM(P97:P100)</f>
        <v>0</v>
      </c>
      <c r="Q96" s="166"/>
      <c r="R96" s="167">
        <f>SUM(R97:R100)</f>
        <v>0</v>
      </c>
      <c r="S96" s="166"/>
      <c r="T96" s="168">
        <f>SUM(T97:T100)</f>
        <v>0</v>
      </c>
      <c r="AR96" s="169" t="s">
        <v>132</v>
      </c>
      <c r="AT96" s="170" t="s">
        <v>77</v>
      </c>
      <c r="AU96" s="170" t="s">
        <v>86</v>
      </c>
      <c r="AY96" s="169" t="s">
        <v>120</v>
      </c>
      <c r="BK96" s="171">
        <f>SUM(BK97:BK100)</f>
        <v>0</v>
      </c>
    </row>
    <row r="97" spans="1:65" s="2" customFormat="1" ht="24.15" customHeight="1">
      <c r="A97" s="35"/>
      <c r="B97" s="36"/>
      <c r="C97" s="174" t="s">
        <v>140</v>
      </c>
      <c r="D97" s="174" t="s">
        <v>122</v>
      </c>
      <c r="E97" s="175" t="s">
        <v>793</v>
      </c>
      <c r="F97" s="176" t="s">
        <v>794</v>
      </c>
      <c r="G97" s="177" t="s">
        <v>772</v>
      </c>
      <c r="H97" s="178">
        <v>1</v>
      </c>
      <c r="I97" s="179"/>
      <c r="J97" s="180">
        <f>ROUND(I97*H97,2)</f>
        <v>0</v>
      </c>
      <c r="K97" s="176" t="s">
        <v>136</v>
      </c>
      <c r="L97" s="40"/>
      <c r="M97" s="181" t="s">
        <v>28</v>
      </c>
      <c r="N97" s="182" t="s">
        <v>49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773</v>
      </c>
      <c r="AT97" s="185" t="s">
        <v>122</v>
      </c>
      <c r="AU97" s="185" t="s">
        <v>88</v>
      </c>
      <c r="AY97" s="18" t="s">
        <v>120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86</v>
      </c>
      <c r="BK97" s="186">
        <f>ROUND(I97*H97,2)</f>
        <v>0</v>
      </c>
      <c r="BL97" s="18" t="s">
        <v>773</v>
      </c>
      <c r="BM97" s="185" t="s">
        <v>795</v>
      </c>
    </row>
    <row r="98" spans="1:65" s="2" customFormat="1" ht="10.199999999999999">
      <c r="A98" s="35"/>
      <c r="B98" s="36"/>
      <c r="C98" s="37"/>
      <c r="D98" s="220" t="s">
        <v>138</v>
      </c>
      <c r="E98" s="37"/>
      <c r="F98" s="221" t="s">
        <v>796</v>
      </c>
      <c r="G98" s="37"/>
      <c r="H98" s="37"/>
      <c r="I98" s="222"/>
      <c r="J98" s="37"/>
      <c r="K98" s="37"/>
      <c r="L98" s="40"/>
      <c r="M98" s="223"/>
      <c r="N98" s="224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138</v>
      </c>
      <c r="AU98" s="18" t="s">
        <v>88</v>
      </c>
    </row>
    <row r="99" spans="1:65" s="2" customFormat="1" ht="16.5" customHeight="1">
      <c r="A99" s="35"/>
      <c r="B99" s="36"/>
      <c r="C99" s="174" t="s">
        <v>145</v>
      </c>
      <c r="D99" s="174" t="s">
        <v>122</v>
      </c>
      <c r="E99" s="175" t="s">
        <v>797</v>
      </c>
      <c r="F99" s="176" t="s">
        <v>798</v>
      </c>
      <c r="G99" s="177" t="s">
        <v>772</v>
      </c>
      <c r="H99" s="178">
        <v>1</v>
      </c>
      <c r="I99" s="179"/>
      <c r="J99" s="180">
        <f>ROUND(I99*H99,2)</f>
        <v>0</v>
      </c>
      <c r="K99" s="176" t="s">
        <v>136</v>
      </c>
      <c r="L99" s="40"/>
      <c r="M99" s="181" t="s">
        <v>28</v>
      </c>
      <c r="N99" s="182" t="s">
        <v>49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773</v>
      </c>
      <c r="AT99" s="185" t="s">
        <v>122</v>
      </c>
      <c r="AU99" s="185" t="s">
        <v>88</v>
      </c>
      <c r="AY99" s="18" t="s">
        <v>120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86</v>
      </c>
      <c r="BK99" s="186">
        <f>ROUND(I99*H99,2)</f>
        <v>0</v>
      </c>
      <c r="BL99" s="18" t="s">
        <v>773</v>
      </c>
      <c r="BM99" s="185" t="s">
        <v>799</v>
      </c>
    </row>
    <row r="100" spans="1:65" s="2" customFormat="1" ht="10.199999999999999">
      <c r="A100" s="35"/>
      <c r="B100" s="36"/>
      <c r="C100" s="37"/>
      <c r="D100" s="220" t="s">
        <v>138</v>
      </c>
      <c r="E100" s="37"/>
      <c r="F100" s="221" t="s">
        <v>800</v>
      </c>
      <c r="G100" s="37"/>
      <c r="H100" s="37"/>
      <c r="I100" s="222"/>
      <c r="J100" s="37"/>
      <c r="K100" s="37"/>
      <c r="L100" s="40"/>
      <c r="M100" s="223"/>
      <c r="N100" s="224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138</v>
      </c>
      <c r="AU100" s="18" t="s">
        <v>88</v>
      </c>
    </row>
    <row r="101" spans="1:65" s="12" customFormat="1" ht="22.8" customHeight="1">
      <c r="B101" s="158"/>
      <c r="C101" s="159"/>
      <c r="D101" s="160" t="s">
        <v>77</v>
      </c>
      <c r="E101" s="172" t="s">
        <v>801</v>
      </c>
      <c r="F101" s="172" t="s">
        <v>802</v>
      </c>
      <c r="G101" s="159"/>
      <c r="H101" s="159"/>
      <c r="I101" s="162"/>
      <c r="J101" s="173">
        <f>BK101</f>
        <v>0</v>
      </c>
      <c r="K101" s="159"/>
      <c r="L101" s="164"/>
      <c r="M101" s="165"/>
      <c r="N101" s="166"/>
      <c r="O101" s="166"/>
      <c r="P101" s="167">
        <f>P102</f>
        <v>0</v>
      </c>
      <c r="Q101" s="166"/>
      <c r="R101" s="167">
        <f>R102</f>
        <v>0</v>
      </c>
      <c r="S101" s="166"/>
      <c r="T101" s="168">
        <f>T102</f>
        <v>0</v>
      </c>
      <c r="AR101" s="169" t="s">
        <v>132</v>
      </c>
      <c r="AT101" s="170" t="s">
        <v>77</v>
      </c>
      <c r="AU101" s="170" t="s">
        <v>86</v>
      </c>
      <c r="AY101" s="169" t="s">
        <v>120</v>
      </c>
      <c r="BK101" s="171">
        <f>BK102</f>
        <v>0</v>
      </c>
    </row>
    <row r="102" spans="1:65" s="2" customFormat="1" ht="16.5" customHeight="1">
      <c r="A102" s="35"/>
      <c r="B102" s="36"/>
      <c r="C102" s="174" t="s">
        <v>150</v>
      </c>
      <c r="D102" s="174" t="s">
        <v>122</v>
      </c>
      <c r="E102" s="175" t="s">
        <v>803</v>
      </c>
      <c r="F102" s="176" t="s">
        <v>804</v>
      </c>
      <c r="G102" s="177" t="s">
        <v>772</v>
      </c>
      <c r="H102" s="178">
        <v>1</v>
      </c>
      <c r="I102" s="179"/>
      <c r="J102" s="180">
        <f>ROUND(I102*H102,2)</f>
        <v>0</v>
      </c>
      <c r="K102" s="176" t="s">
        <v>28</v>
      </c>
      <c r="L102" s="40"/>
      <c r="M102" s="181" t="s">
        <v>28</v>
      </c>
      <c r="N102" s="182" t="s">
        <v>49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773</v>
      </c>
      <c r="AT102" s="185" t="s">
        <v>122</v>
      </c>
      <c r="AU102" s="185" t="s">
        <v>88</v>
      </c>
      <c r="AY102" s="18" t="s">
        <v>120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86</v>
      </c>
      <c r="BK102" s="186">
        <f>ROUND(I102*H102,2)</f>
        <v>0</v>
      </c>
      <c r="BL102" s="18" t="s">
        <v>773</v>
      </c>
      <c r="BM102" s="185" t="s">
        <v>805</v>
      </c>
    </row>
    <row r="103" spans="1:65" s="12" customFormat="1" ht="22.8" customHeight="1">
      <c r="B103" s="158"/>
      <c r="C103" s="159"/>
      <c r="D103" s="160" t="s">
        <v>77</v>
      </c>
      <c r="E103" s="172" t="s">
        <v>806</v>
      </c>
      <c r="F103" s="172" t="s">
        <v>807</v>
      </c>
      <c r="G103" s="159"/>
      <c r="H103" s="159"/>
      <c r="I103" s="162"/>
      <c r="J103" s="173">
        <f>BK103</f>
        <v>0</v>
      </c>
      <c r="K103" s="159"/>
      <c r="L103" s="164"/>
      <c r="M103" s="165"/>
      <c r="N103" s="166"/>
      <c r="O103" s="166"/>
      <c r="P103" s="167">
        <f>P104</f>
        <v>0</v>
      </c>
      <c r="Q103" s="166"/>
      <c r="R103" s="167">
        <f>R104</f>
        <v>0</v>
      </c>
      <c r="S103" s="166"/>
      <c r="T103" s="168">
        <f>T104</f>
        <v>0</v>
      </c>
      <c r="AR103" s="169" t="s">
        <v>132</v>
      </c>
      <c r="AT103" s="170" t="s">
        <v>77</v>
      </c>
      <c r="AU103" s="170" t="s">
        <v>86</v>
      </c>
      <c r="AY103" s="169" t="s">
        <v>120</v>
      </c>
      <c r="BK103" s="171">
        <f>BK104</f>
        <v>0</v>
      </c>
    </row>
    <row r="104" spans="1:65" s="2" customFormat="1" ht="16.5" customHeight="1">
      <c r="A104" s="35"/>
      <c r="B104" s="36"/>
      <c r="C104" s="174" t="s">
        <v>289</v>
      </c>
      <c r="D104" s="174" t="s">
        <v>122</v>
      </c>
      <c r="E104" s="175" t="s">
        <v>808</v>
      </c>
      <c r="F104" s="176" t="s">
        <v>809</v>
      </c>
      <c r="G104" s="177" t="s">
        <v>772</v>
      </c>
      <c r="H104" s="178">
        <v>1</v>
      </c>
      <c r="I104" s="179"/>
      <c r="J104" s="180">
        <f>ROUND(I104*H104,2)</f>
        <v>0</v>
      </c>
      <c r="K104" s="176" t="s">
        <v>28</v>
      </c>
      <c r="L104" s="40"/>
      <c r="M104" s="239" t="s">
        <v>28</v>
      </c>
      <c r="N104" s="240" t="s">
        <v>49</v>
      </c>
      <c r="O104" s="237"/>
      <c r="P104" s="241">
        <f>O104*H104</f>
        <v>0</v>
      </c>
      <c r="Q104" s="241">
        <v>0</v>
      </c>
      <c r="R104" s="241">
        <f>Q104*H104</f>
        <v>0</v>
      </c>
      <c r="S104" s="241">
        <v>0</v>
      </c>
      <c r="T104" s="24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773</v>
      </c>
      <c r="AT104" s="185" t="s">
        <v>122</v>
      </c>
      <c r="AU104" s="185" t="s">
        <v>88</v>
      </c>
      <c r="AY104" s="18" t="s">
        <v>120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86</v>
      </c>
      <c r="BK104" s="186">
        <f>ROUND(I104*H104,2)</f>
        <v>0</v>
      </c>
      <c r="BL104" s="18" t="s">
        <v>773</v>
      </c>
      <c r="BM104" s="185" t="s">
        <v>810</v>
      </c>
    </row>
    <row r="105" spans="1:65" s="2" customFormat="1" ht="6.9" customHeight="1">
      <c r="A105" s="35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0"/>
      <c r="M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</sheetData>
  <sheetProtection algorithmName="SHA-512" hashValue="vg+6+KHBNeuXlrumS+Bdc3FSLL0htigfoq0wSrXF3N63yUWTNnpJRLE2nOGzk1nXzFcvcHobesAgQoo1fPCnOg==" saltValue="7h/GIVpzD7xU6kSMcs++74VBIpCM+xvQeOB6A+V3ui8bFWWbXnj50pdp6DxLGnYvdnmrKQcNwZADLOgYsz2v0g==" spinCount="100000" sheet="1" objects="1" scenarios="1" formatColumns="0" formatRows="0" autoFilter="0"/>
  <autoFilter ref="C83:K10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1" r:id="rId2"/>
    <hyperlink ref="F93" r:id="rId3"/>
    <hyperlink ref="F95" r:id="rId4"/>
    <hyperlink ref="F98" r:id="rId5"/>
    <hyperlink ref="F100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43" customWidth="1"/>
    <col min="2" max="2" width="1.7109375" style="243" customWidth="1"/>
    <col min="3" max="4" width="5" style="243" customWidth="1"/>
    <col min="5" max="5" width="11.7109375" style="243" customWidth="1"/>
    <col min="6" max="6" width="9.140625" style="243" customWidth="1"/>
    <col min="7" max="7" width="5" style="243" customWidth="1"/>
    <col min="8" max="8" width="77.85546875" style="243" customWidth="1"/>
    <col min="9" max="10" width="20" style="243" customWidth="1"/>
    <col min="11" max="11" width="1.7109375" style="243" customWidth="1"/>
  </cols>
  <sheetData>
    <row r="1" spans="2:11" s="1" customFormat="1" ht="37.5" customHeight="1"/>
    <row r="2" spans="2:11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6" customFormat="1" ht="45" customHeight="1">
      <c r="B3" s="247"/>
      <c r="C3" s="375" t="s">
        <v>811</v>
      </c>
      <c r="D3" s="375"/>
      <c r="E3" s="375"/>
      <c r="F3" s="375"/>
      <c r="G3" s="375"/>
      <c r="H3" s="375"/>
      <c r="I3" s="375"/>
      <c r="J3" s="375"/>
      <c r="K3" s="248"/>
    </row>
    <row r="4" spans="2:11" s="1" customFormat="1" ht="25.5" customHeight="1">
      <c r="B4" s="249"/>
      <c r="C4" s="380" t="s">
        <v>812</v>
      </c>
      <c r="D4" s="380"/>
      <c r="E4" s="380"/>
      <c r="F4" s="380"/>
      <c r="G4" s="380"/>
      <c r="H4" s="380"/>
      <c r="I4" s="380"/>
      <c r="J4" s="380"/>
      <c r="K4" s="250"/>
    </row>
    <row r="5" spans="2:11" s="1" customFormat="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s="1" customFormat="1" ht="15" customHeight="1">
      <c r="B6" s="249"/>
      <c r="C6" s="379" t="s">
        <v>813</v>
      </c>
      <c r="D6" s="379"/>
      <c r="E6" s="379"/>
      <c r="F6" s="379"/>
      <c r="G6" s="379"/>
      <c r="H6" s="379"/>
      <c r="I6" s="379"/>
      <c r="J6" s="379"/>
      <c r="K6" s="250"/>
    </row>
    <row r="7" spans="2:11" s="1" customFormat="1" ht="15" customHeight="1">
      <c r="B7" s="253"/>
      <c r="C7" s="379" t="s">
        <v>814</v>
      </c>
      <c r="D7" s="379"/>
      <c r="E7" s="379"/>
      <c r="F7" s="379"/>
      <c r="G7" s="379"/>
      <c r="H7" s="379"/>
      <c r="I7" s="379"/>
      <c r="J7" s="379"/>
      <c r="K7" s="250"/>
    </row>
    <row r="8" spans="2:11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s="1" customFormat="1" ht="15" customHeight="1">
      <c r="B9" s="253"/>
      <c r="C9" s="379" t="s">
        <v>815</v>
      </c>
      <c r="D9" s="379"/>
      <c r="E9" s="379"/>
      <c r="F9" s="379"/>
      <c r="G9" s="379"/>
      <c r="H9" s="379"/>
      <c r="I9" s="379"/>
      <c r="J9" s="379"/>
      <c r="K9" s="250"/>
    </row>
    <row r="10" spans="2:11" s="1" customFormat="1" ht="15" customHeight="1">
      <c r="B10" s="253"/>
      <c r="C10" s="252"/>
      <c r="D10" s="379" t="s">
        <v>816</v>
      </c>
      <c r="E10" s="379"/>
      <c r="F10" s="379"/>
      <c r="G10" s="379"/>
      <c r="H10" s="379"/>
      <c r="I10" s="379"/>
      <c r="J10" s="379"/>
      <c r="K10" s="250"/>
    </row>
    <row r="11" spans="2:11" s="1" customFormat="1" ht="15" customHeight="1">
      <c r="B11" s="253"/>
      <c r="C11" s="254"/>
      <c r="D11" s="379" t="s">
        <v>817</v>
      </c>
      <c r="E11" s="379"/>
      <c r="F11" s="379"/>
      <c r="G11" s="379"/>
      <c r="H11" s="379"/>
      <c r="I11" s="379"/>
      <c r="J11" s="379"/>
      <c r="K11" s="250"/>
    </row>
    <row r="12" spans="2:11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pans="2:11" s="1" customFormat="1" ht="15" customHeight="1">
      <c r="B13" s="253"/>
      <c r="C13" s="254"/>
      <c r="D13" s="255" t="s">
        <v>818</v>
      </c>
      <c r="E13" s="252"/>
      <c r="F13" s="252"/>
      <c r="G13" s="252"/>
      <c r="H13" s="252"/>
      <c r="I13" s="252"/>
      <c r="J13" s="252"/>
      <c r="K13" s="250"/>
    </row>
    <row r="14" spans="2:11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pans="2:11" s="1" customFormat="1" ht="15" customHeight="1">
      <c r="B15" s="253"/>
      <c r="C15" s="254"/>
      <c r="D15" s="379" t="s">
        <v>819</v>
      </c>
      <c r="E15" s="379"/>
      <c r="F15" s="379"/>
      <c r="G15" s="379"/>
      <c r="H15" s="379"/>
      <c r="I15" s="379"/>
      <c r="J15" s="379"/>
      <c r="K15" s="250"/>
    </row>
    <row r="16" spans="2:11" s="1" customFormat="1" ht="15" customHeight="1">
      <c r="B16" s="253"/>
      <c r="C16" s="254"/>
      <c r="D16" s="379" t="s">
        <v>820</v>
      </c>
      <c r="E16" s="379"/>
      <c r="F16" s="379"/>
      <c r="G16" s="379"/>
      <c r="H16" s="379"/>
      <c r="I16" s="379"/>
      <c r="J16" s="379"/>
      <c r="K16" s="250"/>
    </row>
    <row r="17" spans="2:11" s="1" customFormat="1" ht="15" customHeight="1">
      <c r="B17" s="253"/>
      <c r="C17" s="254"/>
      <c r="D17" s="379" t="s">
        <v>821</v>
      </c>
      <c r="E17" s="379"/>
      <c r="F17" s="379"/>
      <c r="G17" s="379"/>
      <c r="H17" s="379"/>
      <c r="I17" s="379"/>
      <c r="J17" s="379"/>
      <c r="K17" s="250"/>
    </row>
    <row r="18" spans="2:11" s="1" customFormat="1" ht="15" customHeight="1">
      <c r="B18" s="253"/>
      <c r="C18" s="254"/>
      <c r="D18" s="254"/>
      <c r="E18" s="256" t="s">
        <v>85</v>
      </c>
      <c r="F18" s="379" t="s">
        <v>822</v>
      </c>
      <c r="G18" s="379"/>
      <c r="H18" s="379"/>
      <c r="I18" s="379"/>
      <c r="J18" s="379"/>
      <c r="K18" s="250"/>
    </row>
    <row r="19" spans="2:11" s="1" customFormat="1" ht="15" customHeight="1">
      <c r="B19" s="253"/>
      <c r="C19" s="254"/>
      <c r="D19" s="254"/>
      <c r="E19" s="256" t="s">
        <v>823</v>
      </c>
      <c r="F19" s="379" t="s">
        <v>824</v>
      </c>
      <c r="G19" s="379"/>
      <c r="H19" s="379"/>
      <c r="I19" s="379"/>
      <c r="J19" s="379"/>
      <c r="K19" s="250"/>
    </row>
    <row r="20" spans="2:11" s="1" customFormat="1" ht="15" customHeight="1">
      <c r="B20" s="253"/>
      <c r="C20" s="254"/>
      <c r="D20" s="254"/>
      <c r="E20" s="256" t="s">
        <v>825</v>
      </c>
      <c r="F20" s="379" t="s">
        <v>826</v>
      </c>
      <c r="G20" s="379"/>
      <c r="H20" s="379"/>
      <c r="I20" s="379"/>
      <c r="J20" s="379"/>
      <c r="K20" s="250"/>
    </row>
    <row r="21" spans="2:11" s="1" customFormat="1" ht="15" customHeight="1">
      <c r="B21" s="253"/>
      <c r="C21" s="254"/>
      <c r="D21" s="254"/>
      <c r="E21" s="256" t="s">
        <v>93</v>
      </c>
      <c r="F21" s="379" t="s">
        <v>827</v>
      </c>
      <c r="G21" s="379"/>
      <c r="H21" s="379"/>
      <c r="I21" s="379"/>
      <c r="J21" s="379"/>
      <c r="K21" s="250"/>
    </row>
    <row r="22" spans="2:11" s="1" customFormat="1" ht="15" customHeight="1">
      <c r="B22" s="253"/>
      <c r="C22" s="254"/>
      <c r="D22" s="254"/>
      <c r="E22" s="256" t="s">
        <v>828</v>
      </c>
      <c r="F22" s="379" t="s">
        <v>829</v>
      </c>
      <c r="G22" s="379"/>
      <c r="H22" s="379"/>
      <c r="I22" s="379"/>
      <c r="J22" s="379"/>
      <c r="K22" s="250"/>
    </row>
    <row r="23" spans="2:11" s="1" customFormat="1" ht="15" customHeight="1">
      <c r="B23" s="253"/>
      <c r="C23" s="254"/>
      <c r="D23" s="254"/>
      <c r="E23" s="256" t="s">
        <v>830</v>
      </c>
      <c r="F23" s="379" t="s">
        <v>831</v>
      </c>
      <c r="G23" s="379"/>
      <c r="H23" s="379"/>
      <c r="I23" s="379"/>
      <c r="J23" s="379"/>
      <c r="K23" s="250"/>
    </row>
    <row r="24" spans="2:11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pans="2:11" s="1" customFormat="1" ht="15" customHeight="1">
      <c r="B25" s="253"/>
      <c r="C25" s="379" t="s">
        <v>832</v>
      </c>
      <c r="D25" s="379"/>
      <c r="E25" s="379"/>
      <c r="F25" s="379"/>
      <c r="G25" s="379"/>
      <c r="H25" s="379"/>
      <c r="I25" s="379"/>
      <c r="J25" s="379"/>
      <c r="K25" s="250"/>
    </row>
    <row r="26" spans="2:11" s="1" customFormat="1" ht="15" customHeight="1">
      <c r="B26" s="253"/>
      <c r="C26" s="379" t="s">
        <v>833</v>
      </c>
      <c r="D26" s="379"/>
      <c r="E26" s="379"/>
      <c r="F26" s="379"/>
      <c r="G26" s="379"/>
      <c r="H26" s="379"/>
      <c r="I26" s="379"/>
      <c r="J26" s="379"/>
      <c r="K26" s="250"/>
    </row>
    <row r="27" spans="2:11" s="1" customFormat="1" ht="15" customHeight="1">
      <c r="B27" s="253"/>
      <c r="C27" s="252"/>
      <c r="D27" s="379" t="s">
        <v>834</v>
      </c>
      <c r="E27" s="379"/>
      <c r="F27" s="379"/>
      <c r="G27" s="379"/>
      <c r="H27" s="379"/>
      <c r="I27" s="379"/>
      <c r="J27" s="379"/>
      <c r="K27" s="250"/>
    </row>
    <row r="28" spans="2:11" s="1" customFormat="1" ht="15" customHeight="1">
      <c r="B28" s="253"/>
      <c r="C28" s="254"/>
      <c r="D28" s="379" t="s">
        <v>835</v>
      </c>
      <c r="E28" s="379"/>
      <c r="F28" s="379"/>
      <c r="G28" s="379"/>
      <c r="H28" s="379"/>
      <c r="I28" s="379"/>
      <c r="J28" s="379"/>
      <c r="K28" s="250"/>
    </row>
    <row r="29" spans="2:11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pans="2:11" s="1" customFormat="1" ht="15" customHeight="1">
      <c r="B30" s="253"/>
      <c r="C30" s="254"/>
      <c r="D30" s="379" t="s">
        <v>836</v>
      </c>
      <c r="E30" s="379"/>
      <c r="F30" s="379"/>
      <c r="G30" s="379"/>
      <c r="H30" s="379"/>
      <c r="I30" s="379"/>
      <c r="J30" s="379"/>
      <c r="K30" s="250"/>
    </row>
    <row r="31" spans="2:11" s="1" customFormat="1" ht="15" customHeight="1">
      <c r="B31" s="253"/>
      <c r="C31" s="254"/>
      <c r="D31" s="379" t="s">
        <v>837</v>
      </c>
      <c r="E31" s="379"/>
      <c r="F31" s="379"/>
      <c r="G31" s="379"/>
      <c r="H31" s="379"/>
      <c r="I31" s="379"/>
      <c r="J31" s="379"/>
      <c r="K31" s="250"/>
    </row>
    <row r="32" spans="2:11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pans="2:11" s="1" customFormat="1" ht="15" customHeight="1">
      <c r="B33" s="253"/>
      <c r="C33" s="254"/>
      <c r="D33" s="379" t="s">
        <v>838</v>
      </c>
      <c r="E33" s="379"/>
      <c r="F33" s="379"/>
      <c r="G33" s="379"/>
      <c r="H33" s="379"/>
      <c r="I33" s="379"/>
      <c r="J33" s="379"/>
      <c r="K33" s="250"/>
    </row>
    <row r="34" spans="2:11" s="1" customFormat="1" ht="15" customHeight="1">
      <c r="B34" s="253"/>
      <c r="C34" s="254"/>
      <c r="D34" s="379" t="s">
        <v>839</v>
      </c>
      <c r="E34" s="379"/>
      <c r="F34" s="379"/>
      <c r="G34" s="379"/>
      <c r="H34" s="379"/>
      <c r="I34" s="379"/>
      <c r="J34" s="379"/>
      <c r="K34" s="250"/>
    </row>
    <row r="35" spans="2:11" s="1" customFormat="1" ht="15" customHeight="1">
      <c r="B35" s="253"/>
      <c r="C35" s="254"/>
      <c r="D35" s="379" t="s">
        <v>840</v>
      </c>
      <c r="E35" s="379"/>
      <c r="F35" s="379"/>
      <c r="G35" s="379"/>
      <c r="H35" s="379"/>
      <c r="I35" s="379"/>
      <c r="J35" s="379"/>
      <c r="K35" s="250"/>
    </row>
    <row r="36" spans="2:11" s="1" customFormat="1" ht="15" customHeight="1">
      <c r="B36" s="253"/>
      <c r="C36" s="254"/>
      <c r="D36" s="252"/>
      <c r="E36" s="255" t="s">
        <v>106</v>
      </c>
      <c r="F36" s="252"/>
      <c r="G36" s="379" t="s">
        <v>841</v>
      </c>
      <c r="H36" s="379"/>
      <c r="I36" s="379"/>
      <c r="J36" s="379"/>
      <c r="K36" s="250"/>
    </row>
    <row r="37" spans="2:11" s="1" customFormat="1" ht="30.75" customHeight="1">
      <c r="B37" s="253"/>
      <c r="C37" s="254"/>
      <c r="D37" s="252"/>
      <c r="E37" s="255" t="s">
        <v>842</v>
      </c>
      <c r="F37" s="252"/>
      <c r="G37" s="379" t="s">
        <v>843</v>
      </c>
      <c r="H37" s="379"/>
      <c r="I37" s="379"/>
      <c r="J37" s="379"/>
      <c r="K37" s="250"/>
    </row>
    <row r="38" spans="2:11" s="1" customFormat="1" ht="15" customHeight="1">
      <c r="B38" s="253"/>
      <c r="C38" s="254"/>
      <c r="D38" s="252"/>
      <c r="E38" s="255" t="s">
        <v>59</v>
      </c>
      <c r="F38" s="252"/>
      <c r="G38" s="379" t="s">
        <v>844</v>
      </c>
      <c r="H38" s="379"/>
      <c r="I38" s="379"/>
      <c r="J38" s="379"/>
      <c r="K38" s="250"/>
    </row>
    <row r="39" spans="2:11" s="1" customFormat="1" ht="15" customHeight="1">
      <c r="B39" s="253"/>
      <c r="C39" s="254"/>
      <c r="D39" s="252"/>
      <c r="E39" s="255" t="s">
        <v>60</v>
      </c>
      <c r="F39" s="252"/>
      <c r="G39" s="379" t="s">
        <v>845</v>
      </c>
      <c r="H39" s="379"/>
      <c r="I39" s="379"/>
      <c r="J39" s="379"/>
      <c r="K39" s="250"/>
    </row>
    <row r="40" spans="2:11" s="1" customFormat="1" ht="15" customHeight="1">
      <c r="B40" s="253"/>
      <c r="C40" s="254"/>
      <c r="D40" s="252"/>
      <c r="E40" s="255" t="s">
        <v>107</v>
      </c>
      <c r="F40" s="252"/>
      <c r="G40" s="379" t="s">
        <v>846</v>
      </c>
      <c r="H40" s="379"/>
      <c r="I40" s="379"/>
      <c r="J40" s="379"/>
      <c r="K40" s="250"/>
    </row>
    <row r="41" spans="2:11" s="1" customFormat="1" ht="15" customHeight="1">
      <c r="B41" s="253"/>
      <c r="C41" s="254"/>
      <c r="D41" s="252"/>
      <c r="E41" s="255" t="s">
        <v>108</v>
      </c>
      <c r="F41" s="252"/>
      <c r="G41" s="379" t="s">
        <v>847</v>
      </c>
      <c r="H41" s="379"/>
      <c r="I41" s="379"/>
      <c r="J41" s="379"/>
      <c r="K41" s="250"/>
    </row>
    <row r="42" spans="2:11" s="1" customFormat="1" ht="15" customHeight="1">
      <c r="B42" s="253"/>
      <c r="C42" s="254"/>
      <c r="D42" s="252"/>
      <c r="E42" s="255" t="s">
        <v>848</v>
      </c>
      <c r="F42" s="252"/>
      <c r="G42" s="379" t="s">
        <v>849</v>
      </c>
      <c r="H42" s="379"/>
      <c r="I42" s="379"/>
      <c r="J42" s="379"/>
      <c r="K42" s="250"/>
    </row>
    <row r="43" spans="2:11" s="1" customFormat="1" ht="15" customHeight="1">
      <c r="B43" s="253"/>
      <c r="C43" s="254"/>
      <c r="D43" s="252"/>
      <c r="E43" s="255"/>
      <c r="F43" s="252"/>
      <c r="G43" s="379" t="s">
        <v>850</v>
      </c>
      <c r="H43" s="379"/>
      <c r="I43" s="379"/>
      <c r="J43" s="379"/>
      <c r="K43" s="250"/>
    </row>
    <row r="44" spans="2:11" s="1" customFormat="1" ht="15" customHeight="1">
      <c r="B44" s="253"/>
      <c r="C44" s="254"/>
      <c r="D44" s="252"/>
      <c r="E44" s="255" t="s">
        <v>851</v>
      </c>
      <c r="F44" s="252"/>
      <c r="G44" s="379" t="s">
        <v>852</v>
      </c>
      <c r="H44" s="379"/>
      <c r="I44" s="379"/>
      <c r="J44" s="379"/>
      <c r="K44" s="250"/>
    </row>
    <row r="45" spans="2:11" s="1" customFormat="1" ht="15" customHeight="1">
      <c r="B45" s="253"/>
      <c r="C45" s="254"/>
      <c r="D45" s="252"/>
      <c r="E45" s="255" t="s">
        <v>110</v>
      </c>
      <c r="F45" s="252"/>
      <c r="G45" s="379" t="s">
        <v>853</v>
      </c>
      <c r="H45" s="379"/>
      <c r="I45" s="379"/>
      <c r="J45" s="379"/>
      <c r="K45" s="250"/>
    </row>
    <row r="46" spans="2:11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pans="2:11" s="1" customFormat="1" ht="15" customHeight="1">
      <c r="B47" s="253"/>
      <c r="C47" s="254"/>
      <c r="D47" s="379" t="s">
        <v>854</v>
      </c>
      <c r="E47" s="379"/>
      <c r="F47" s="379"/>
      <c r="G47" s="379"/>
      <c r="H47" s="379"/>
      <c r="I47" s="379"/>
      <c r="J47" s="379"/>
      <c r="K47" s="250"/>
    </row>
    <row r="48" spans="2:11" s="1" customFormat="1" ht="15" customHeight="1">
      <c r="B48" s="253"/>
      <c r="C48" s="254"/>
      <c r="D48" s="254"/>
      <c r="E48" s="379" t="s">
        <v>855</v>
      </c>
      <c r="F48" s="379"/>
      <c r="G48" s="379"/>
      <c r="H48" s="379"/>
      <c r="I48" s="379"/>
      <c r="J48" s="379"/>
      <c r="K48" s="250"/>
    </row>
    <row r="49" spans="2:11" s="1" customFormat="1" ht="15" customHeight="1">
      <c r="B49" s="253"/>
      <c r="C49" s="254"/>
      <c r="D49" s="254"/>
      <c r="E49" s="379" t="s">
        <v>856</v>
      </c>
      <c r="F49" s="379"/>
      <c r="G49" s="379"/>
      <c r="H49" s="379"/>
      <c r="I49" s="379"/>
      <c r="J49" s="379"/>
      <c r="K49" s="250"/>
    </row>
    <row r="50" spans="2:11" s="1" customFormat="1" ht="15" customHeight="1">
      <c r="B50" s="253"/>
      <c r="C50" s="254"/>
      <c r="D50" s="254"/>
      <c r="E50" s="379" t="s">
        <v>857</v>
      </c>
      <c r="F50" s="379"/>
      <c r="G50" s="379"/>
      <c r="H50" s="379"/>
      <c r="I50" s="379"/>
      <c r="J50" s="379"/>
      <c r="K50" s="250"/>
    </row>
    <row r="51" spans="2:11" s="1" customFormat="1" ht="15" customHeight="1">
      <c r="B51" s="253"/>
      <c r="C51" s="254"/>
      <c r="D51" s="379" t="s">
        <v>858</v>
      </c>
      <c r="E51" s="379"/>
      <c r="F51" s="379"/>
      <c r="G51" s="379"/>
      <c r="H51" s="379"/>
      <c r="I51" s="379"/>
      <c r="J51" s="379"/>
      <c r="K51" s="250"/>
    </row>
    <row r="52" spans="2:11" s="1" customFormat="1" ht="25.5" customHeight="1">
      <c r="B52" s="249"/>
      <c r="C52" s="380" t="s">
        <v>859</v>
      </c>
      <c r="D52" s="380"/>
      <c r="E52" s="380"/>
      <c r="F52" s="380"/>
      <c r="G52" s="380"/>
      <c r="H52" s="380"/>
      <c r="I52" s="380"/>
      <c r="J52" s="380"/>
      <c r="K52" s="250"/>
    </row>
    <row r="53" spans="2:11" s="1" customFormat="1" ht="5.25" customHeight="1">
      <c r="B53" s="249"/>
      <c r="C53" s="251"/>
      <c r="D53" s="251"/>
      <c r="E53" s="251"/>
      <c r="F53" s="251"/>
      <c r="G53" s="251"/>
      <c r="H53" s="251"/>
      <c r="I53" s="251"/>
      <c r="J53" s="251"/>
      <c r="K53" s="250"/>
    </row>
    <row r="54" spans="2:11" s="1" customFormat="1" ht="15" customHeight="1">
      <c r="B54" s="249"/>
      <c r="C54" s="379" t="s">
        <v>860</v>
      </c>
      <c r="D54" s="379"/>
      <c r="E54" s="379"/>
      <c r="F54" s="379"/>
      <c r="G54" s="379"/>
      <c r="H54" s="379"/>
      <c r="I54" s="379"/>
      <c r="J54" s="379"/>
      <c r="K54" s="250"/>
    </row>
    <row r="55" spans="2:11" s="1" customFormat="1" ht="15" customHeight="1">
      <c r="B55" s="249"/>
      <c r="C55" s="379" t="s">
        <v>861</v>
      </c>
      <c r="D55" s="379"/>
      <c r="E55" s="379"/>
      <c r="F55" s="379"/>
      <c r="G55" s="379"/>
      <c r="H55" s="379"/>
      <c r="I55" s="379"/>
      <c r="J55" s="379"/>
      <c r="K55" s="250"/>
    </row>
    <row r="56" spans="2:11" s="1" customFormat="1" ht="12.75" customHeight="1">
      <c r="B56" s="249"/>
      <c r="C56" s="252"/>
      <c r="D56" s="252"/>
      <c r="E56" s="252"/>
      <c r="F56" s="252"/>
      <c r="G56" s="252"/>
      <c r="H56" s="252"/>
      <c r="I56" s="252"/>
      <c r="J56" s="252"/>
      <c r="K56" s="250"/>
    </row>
    <row r="57" spans="2:11" s="1" customFormat="1" ht="15" customHeight="1">
      <c r="B57" s="249"/>
      <c r="C57" s="379" t="s">
        <v>862</v>
      </c>
      <c r="D57" s="379"/>
      <c r="E57" s="379"/>
      <c r="F57" s="379"/>
      <c r="G57" s="379"/>
      <c r="H57" s="379"/>
      <c r="I57" s="379"/>
      <c r="J57" s="379"/>
      <c r="K57" s="250"/>
    </row>
    <row r="58" spans="2:11" s="1" customFormat="1" ht="15" customHeight="1">
      <c r="B58" s="249"/>
      <c r="C58" s="254"/>
      <c r="D58" s="379" t="s">
        <v>863</v>
      </c>
      <c r="E58" s="379"/>
      <c r="F58" s="379"/>
      <c r="G58" s="379"/>
      <c r="H58" s="379"/>
      <c r="I58" s="379"/>
      <c r="J58" s="379"/>
      <c r="K58" s="250"/>
    </row>
    <row r="59" spans="2:11" s="1" customFormat="1" ht="15" customHeight="1">
      <c r="B59" s="249"/>
      <c r="C59" s="254"/>
      <c r="D59" s="379" t="s">
        <v>864</v>
      </c>
      <c r="E59" s="379"/>
      <c r="F59" s="379"/>
      <c r="G59" s="379"/>
      <c r="H59" s="379"/>
      <c r="I59" s="379"/>
      <c r="J59" s="379"/>
      <c r="K59" s="250"/>
    </row>
    <row r="60" spans="2:11" s="1" customFormat="1" ht="15" customHeight="1">
      <c r="B60" s="249"/>
      <c r="C60" s="254"/>
      <c r="D60" s="379" t="s">
        <v>865</v>
      </c>
      <c r="E60" s="379"/>
      <c r="F60" s="379"/>
      <c r="G60" s="379"/>
      <c r="H60" s="379"/>
      <c r="I60" s="379"/>
      <c r="J60" s="379"/>
      <c r="K60" s="250"/>
    </row>
    <row r="61" spans="2:11" s="1" customFormat="1" ht="15" customHeight="1">
      <c r="B61" s="249"/>
      <c r="C61" s="254"/>
      <c r="D61" s="379" t="s">
        <v>866</v>
      </c>
      <c r="E61" s="379"/>
      <c r="F61" s="379"/>
      <c r="G61" s="379"/>
      <c r="H61" s="379"/>
      <c r="I61" s="379"/>
      <c r="J61" s="379"/>
      <c r="K61" s="250"/>
    </row>
    <row r="62" spans="2:11" s="1" customFormat="1" ht="15" customHeight="1">
      <c r="B62" s="249"/>
      <c r="C62" s="254"/>
      <c r="D62" s="381" t="s">
        <v>867</v>
      </c>
      <c r="E62" s="381"/>
      <c r="F62" s="381"/>
      <c r="G62" s="381"/>
      <c r="H62" s="381"/>
      <c r="I62" s="381"/>
      <c r="J62" s="381"/>
      <c r="K62" s="250"/>
    </row>
    <row r="63" spans="2:11" s="1" customFormat="1" ht="15" customHeight="1">
      <c r="B63" s="249"/>
      <c r="C63" s="254"/>
      <c r="D63" s="379" t="s">
        <v>868</v>
      </c>
      <c r="E63" s="379"/>
      <c r="F63" s="379"/>
      <c r="G63" s="379"/>
      <c r="H63" s="379"/>
      <c r="I63" s="379"/>
      <c r="J63" s="379"/>
      <c r="K63" s="250"/>
    </row>
    <row r="64" spans="2:11" s="1" customFormat="1" ht="12.75" customHeight="1">
      <c r="B64" s="249"/>
      <c r="C64" s="254"/>
      <c r="D64" s="254"/>
      <c r="E64" s="257"/>
      <c r="F64" s="254"/>
      <c r="G64" s="254"/>
      <c r="H64" s="254"/>
      <c r="I64" s="254"/>
      <c r="J64" s="254"/>
      <c r="K64" s="250"/>
    </row>
    <row r="65" spans="2:11" s="1" customFormat="1" ht="15" customHeight="1">
      <c r="B65" s="249"/>
      <c r="C65" s="254"/>
      <c r="D65" s="379" t="s">
        <v>869</v>
      </c>
      <c r="E65" s="379"/>
      <c r="F65" s="379"/>
      <c r="G65" s="379"/>
      <c r="H65" s="379"/>
      <c r="I65" s="379"/>
      <c r="J65" s="379"/>
      <c r="K65" s="250"/>
    </row>
    <row r="66" spans="2:11" s="1" customFormat="1" ht="15" customHeight="1">
      <c r="B66" s="249"/>
      <c r="C66" s="254"/>
      <c r="D66" s="381" t="s">
        <v>870</v>
      </c>
      <c r="E66" s="381"/>
      <c r="F66" s="381"/>
      <c r="G66" s="381"/>
      <c r="H66" s="381"/>
      <c r="I66" s="381"/>
      <c r="J66" s="381"/>
      <c r="K66" s="250"/>
    </row>
    <row r="67" spans="2:11" s="1" customFormat="1" ht="15" customHeight="1">
      <c r="B67" s="249"/>
      <c r="C67" s="254"/>
      <c r="D67" s="379" t="s">
        <v>871</v>
      </c>
      <c r="E67" s="379"/>
      <c r="F67" s="379"/>
      <c r="G67" s="379"/>
      <c r="H67" s="379"/>
      <c r="I67" s="379"/>
      <c r="J67" s="379"/>
      <c r="K67" s="250"/>
    </row>
    <row r="68" spans="2:11" s="1" customFormat="1" ht="15" customHeight="1">
      <c r="B68" s="249"/>
      <c r="C68" s="254"/>
      <c r="D68" s="379" t="s">
        <v>872</v>
      </c>
      <c r="E68" s="379"/>
      <c r="F68" s="379"/>
      <c r="G68" s="379"/>
      <c r="H68" s="379"/>
      <c r="I68" s="379"/>
      <c r="J68" s="379"/>
      <c r="K68" s="250"/>
    </row>
    <row r="69" spans="2:11" s="1" customFormat="1" ht="15" customHeight="1">
      <c r="B69" s="249"/>
      <c r="C69" s="254"/>
      <c r="D69" s="379" t="s">
        <v>873</v>
      </c>
      <c r="E69" s="379"/>
      <c r="F69" s="379"/>
      <c r="G69" s="379"/>
      <c r="H69" s="379"/>
      <c r="I69" s="379"/>
      <c r="J69" s="379"/>
      <c r="K69" s="250"/>
    </row>
    <row r="70" spans="2:11" s="1" customFormat="1" ht="15" customHeight="1">
      <c r="B70" s="249"/>
      <c r="C70" s="254"/>
      <c r="D70" s="379" t="s">
        <v>874</v>
      </c>
      <c r="E70" s="379"/>
      <c r="F70" s="379"/>
      <c r="G70" s="379"/>
      <c r="H70" s="379"/>
      <c r="I70" s="379"/>
      <c r="J70" s="379"/>
      <c r="K70" s="250"/>
    </row>
    <row r="71" spans="2:11" s="1" customFormat="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spans="2:11" s="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s="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pans="2:11" s="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pans="2:11" s="1" customFormat="1" ht="45" customHeight="1">
      <c r="B75" s="266"/>
      <c r="C75" s="374" t="s">
        <v>875</v>
      </c>
      <c r="D75" s="374"/>
      <c r="E75" s="374"/>
      <c r="F75" s="374"/>
      <c r="G75" s="374"/>
      <c r="H75" s="374"/>
      <c r="I75" s="374"/>
      <c r="J75" s="374"/>
      <c r="K75" s="267"/>
    </row>
    <row r="76" spans="2:11" s="1" customFormat="1" ht="17.25" customHeight="1">
      <c r="B76" s="266"/>
      <c r="C76" s="268" t="s">
        <v>876</v>
      </c>
      <c r="D76" s="268"/>
      <c r="E76" s="268"/>
      <c r="F76" s="268" t="s">
        <v>877</v>
      </c>
      <c r="G76" s="269"/>
      <c r="H76" s="268" t="s">
        <v>60</v>
      </c>
      <c r="I76" s="268" t="s">
        <v>63</v>
      </c>
      <c r="J76" s="268" t="s">
        <v>878</v>
      </c>
      <c r="K76" s="267"/>
    </row>
    <row r="77" spans="2:11" s="1" customFormat="1" ht="17.25" customHeight="1">
      <c r="B77" s="266"/>
      <c r="C77" s="270" t="s">
        <v>879</v>
      </c>
      <c r="D77" s="270"/>
      <c r="E77" s="270"/>
      <c r="F77" s="271" t="s">
        <v>880</v>
      </c>
      <c r="G77" s="272"/>
      <c r="H77" s="270"/>
      <c r="I77" s="270"/>
      <c r="J77" s="270" t="s">
        <v>881</v>
      </c>
      <c r="K77" s="267"/>
    </row>
    <row r="78" spans="2:11" s="1" customFormat="1" ht="5.25" customHeight="1">
      <c r="B78" s="266"/>
      <c r="C78" s="273"/>
      <c r="D78" s="273"/>
      <c r="E78" s="273"/>
      <c r="F78" s="273"/>
      <c r="G78" s="274"/>
      <c r="H78" s="273"/>
      <c r="I78" s="273"/>
      <c r="J78" s="273"/>
      <c r="K78" s="267"/>
    </row>
    <row r="79" spans="2:11" s="1" customFormat="1" ht="15" customHeight="1">
      <c r="B79" s="266"/>
      <c r="C79" s="255" t="s">
        <v>59</v>
      </c>
      <c r="D79" s="275"/>
      <c r="E79" s="275"/>
      <c r="F79" s="276" t="s">
        <v>882</v>
      </c>
      <c r="G79" s="277"/>
      <c r="H79" s="255" t="s">
        <v>883</v>
      </c>
      <c r="I79" s="255" t="s">
        <v>884</v>
      </c>
      <c r="J79" s="255">
        <v>20</v>
      </c>
      <c r="K79" s="267"/>
    </row>
    <row r="80" spans="2:11" s="1" customFormat="1" ht="15" customHeight="1">
      <c r="B80" s="266"/>
      <c r="C80" s="255" t="s">
        <v>885</v>
      </c>
      <c r="D80" s="255"/>
      <c r="E80" s="255"/>
      <c r="F80" s="276" t="s">
        <v>882</v>
      </c>
      <c r="G80" s="277"/>
      <c r="H80" s="255" t="s">
        <v>886</v>
      </c>
      <c r="I80" s="255" t="s">
        <v>884</v>
      </c>
      <c r="J80" s="255">
        <v>120</v>
      </c>
      <c r="K80" s="267"/>
    </row>
    <row r="81" spans="2:11" s="1" customFormat="1" ht="15" customHeight="1">
      <c r="B81" s="278"/>
      <c r="C81" s="255" t="s">
        <v>887</v>
      </c>
      <c r="D81" s="255"/>
      <c r="E81" s="255"/>
      <c r="F81" s="276" t="s">
        <v>888</v>
      </c>
      <c r="G81" s="277"/>
      <c r="H81" s="255" t="s">
        <v>889</v>
      </c>
      <c r="I81" s="255" t="s">
        <v>884</v>
      </c>
      <c r="J81" s="255">
        <v>50</v>
      </c>
      <c r="K81" s="267"/>
    </row>
    <row r="82" spans="2:11" s="1" customFormat="1" ht="15" customHeight="1">
      <c r="B82" s="278"/>
      <c r="C82" s="255" t="s">
        <v>890</v>
      </c>
      <c r="D82" s="255"/>
      <c r="E82" s="255"/>
      <c r="F82" s="276" t="s">
        <v>882</v>
      </c>
      <c r="G82" s="277"/>
      <c r="H82" s="255" t="s">
        <v>891</v>
      </c>
      <c r="I82" s="255" t="s">
        <v>892</v>
      </c>
      <c r="J82" s="255"/>
      <c r="K82" s="267"/>
    </row>
    <row r="83" spans="2:11" s="1" customFormat="1" ht="15" customHeight="1">
      <c r="B83" s="278"/>
      <c r="C83" s="279" t="s">
        <v>893</v>
      </c>
      <c r="D83" s="279"/>
      <c r="E83" s="279"/>
      <c r="F83" s="280" t="s">
        <v>888</v>
      </c>
      <c r="G83" s="279"/>
      <c r="H83" s="279" t="s">
        <v>894</v>
      </c>
      <c r="I83" s="279" t="s">
        <v>884</v>
      </c>
      <c r="J83" s="279">
        <v>15</v>
      </c>
      <c r="K83" s="267"/>
    </row>
    <row r="84" spans="2:11" s="1" customFormat="1" ht="15" customHeight="1">
      <c r="B84" s="278"/>
      <c r="C84" s="279" t="s">
        <v>895</v>
      </c>
      <c r="D84" s="279"/>
      <c r="E84" s="279"/>
      <c r="F84" s="280" t="s">
        <v>888</v>
      </c>
      <c r="G84" s="279"/>
      <c r="H84" s="279" t="s">
        <v>896</v>
      </c>
      <c r="I84" s="279" t="s">
        <v>884</v>
      </c>
      <c r="J84" s="279">
        <v>15</v>
      </c>
      <c r="K84" s="267"/>
    </row>
    <row r="85" spans="2:11" s="1" customFormat="1" ht="15" customHeight="1">
      <c r="B85" s="278"/>
      <c r="C85" s="279" t="s">
        <v>897</v>
      </c>
      <c r="D85" s="279"/>
      <c r="E85" s="279"/>
      <c r="F85" s="280" t="s">
        <v>888</v>
      </c>
      <c r="G85" s="279"/>
      <c r="H85" s="279" t="s">
        <v>898</v>
      </c>
      <c r="I85" s="279" t="s">
        <v>884</v>
      </c>
      <c r="J85" s="279">
        <v>20</v>
      </c>
      <c r="K85" s="267"/>
    </row>
    <row r="86" spans="2:11" s="1" customFormat="1" ht="15" customHeight="1">
      <c r="B86" s="278"/>
      <c r="C86" s="279" t="s">
        <v>899</v>
      </c>
      <c r="D86" s="279"/>
      <c r="E86" s="279"/>
      <c r="F86" s="280" t="s">
        <v>888</v>
      </c>
      <c r="G86" s="279"/>
      <c r="H86" s="279" t="s">
        <v>900</v>
      </c>
      <c r="I86" s="279" t="s">
        <v>884</v>
      </c>
      <c r="J86" s="279">
        <v>20</v>
      </c>
      <c r="K86" s="267"/>
    </row>
    <row r="87" spans="2:11" s="1" customFormat="1" ht="15" customHeight="1">
      <c r="B87" s="278"/>
      <c r="C87" s="255" t="s">
        <v>901</v>
      </c>
      <c r="D87" s="255"/>
      <c r="E87" s="255"/>
      <c r="F87" s="276" t="s">
        <v>888</v>
      </c>
      <c r="G87" s="277"/>
      <c r="H87" s="255" t="s">
        <v>902</v>
      </c>
      <c r="I87" s="255" t="s">
        <v>884</v>
      </c>
      <c r="J87" s="255">
        <v>50</v>
      </c>
      <c r="K87" s="267"/>
    </row>
    <row r="88" spans="2:11" s="1" customFormat="1" ht="15" customHeight="1">
      <c r="B88" s="278"/>
      <c r="C88" s="255" t="s">
        <v>903</v>
      </c>
      <c r="D88" s="255"/>
      <c r="E88" s="255"/>
      <c r="F88" s="276" t="s">
        <v>888</v>
      </c>
      <c r="G88" s="277"/>
      <c r="H88" s="255" t="s">
        <v>904</v>
      </c>
      <c r="I88" s="255" t="s">
        <v>884</v>
      </c>
      <c r="J88" s="255">
        <v>20</v>
      </c>
      <c r="K88" s="267"/>
    </row>
    <row r="89" spans="2:11" s="1" customFormat="1" ht="15" customHeight="1">
      <c r="B89" s="278"/>
      <c r="C89" s="255" t="s">
        <v>905</v>
      </c>
      <c r="D89" s="255"/>
      <c r="E89" s="255"/>
      <c r="F89" s="276" t="s">
        <v>888</v>
      </c>
      <c r="G89" s="277"/>
      <c r="H89" s="255" t="s">
        <v>906</v>
      </c>
      <c r="I89" s="255" t="s">
        <v>884</v>
      </c>
      <c r="J89" s="255">
        <v>20</v>
      </c>
      <c r="K89" s="267"/>
    </row>
    <row r="90" spans="2:11" s="1" customFormat="1" ht="15" customHeight="1">
      <c r="B90" s="278"/>
      <c r="C90" s="255" t="s">
        <v>907</v>
      </c>
      <c r="D90" s="255"/>
      <c r="E90" s="255"/>
      <c r="F90" s="276" t="s">
        <v>888</v>
      </c>
      <c r="G90" s="277"/>
      <c r="H90" s="255" t="s">
        <v>908</v>
      </c>
      <c r="I90" s="255" t="s">
        <v>884</v>
      </c>
      <c r="J90" s="255">
        <v>50</v>
      </c>
      <c r="K90" s="267"/>
    </row>
    <row r="91" spans="2:11" s="1" customFormat="1" ht="15" customHeight="1">
      <c r="B91" s="278"/>
      <c r="C91" s="255" t="s">
        <v>909</v>
      </c>
      <c r="D91" s="255"/>
      <c r="E91" s="255"/>
      <c r="F91" s="276" t="s">
        <v>888</v>
      </c>
      <c r="G91" s="277"/>
      <c r="H91" s="255" t="s">
        <v>909</v>
      </c>
      <c r="I91" s="255" t="s">
        <v>884</v>
      </c>
      <c r="J91" s="255">
        <v>50</v>
      </c>
      <c r="K91" s="267"/>
    </row>
    <row r="92" spans="2:11" s="1" customFormat="1" ht="15" customHeight="1">
      <c r="B92" s="278"/>
      <c r="C92" s="255" t="s">
        <v>910</v>
      </c>
      <c r="D92" s="255"/>
      <c r="E92" s="255"/>
      <c r="F92" s="276" t="s">
        <v>888</v>
      </c>
      <c r="G92" s="277"/>
      <c r="H92" s="255" t="s">
        <v>911</v>
      </c>
      <c r="I92" s="255" t="s">
        <v>884</v>
      </c>
      <c r="J92" s="255">
        <v>255</v>
      </c>
      <c r="K92" s="267"/>
    </row>
    <row r="93" spans="2:11" s="1" customFormat="1" ht="15" customHeight="1">
      <c r="B93" s="278"/>
      <c r="C93" s="255" t="s">
        <v>912</v>
      </c>
      <c r="D93" s="255"/>
      <c r="E93" s="255"/>
      <c r="F93" s="276" t="s">
        <v>882</v>
      </c>
      <c r="G93" s="277"/>
      <c r="H93" s="255" t="s">
        <v>913</v>
      </c>
      <c r="I93" s="255" t="s">
        <v>914</v>
      </c>
      <c r="J93" s="255"/>
      <c r="K93" s="267"/>
    </row>
    <row r="94" spans="2:11" s="1" customFormat="1" ht="15" customHeight="1">
      <c r="B94" s="278"/>
      <c r="C94" s="255" t="s">
        <v>915</v>
      </c>
      <c r="D94" s="255"/>
      <c r="E94" s="255"/>
      <c r="F94" s="276" t="s">
        <v>882</v>
      </c>
      <c r="G94" s="277"/>
      <c r="H94" s="255" t="s">
        <v>916</v>
      </c>
      <c r="I94" s="255" t="s">
        <v>917</v>
      </c>
      <c r="J94" s="255"/>
      <c r="K94" s="267"/>
    </row>
    <row r="95" spans="2:11" s="1" customFormat="1" ht="15" customHeight="1">
      <c r="B95" s="278"/>
      <c r="C95" s="255" t="s">
        <v>918</v>
      </c>
      <c r="D95" s="255"/>
      <c r="E95" s="255"/>
      <c r="F95" s="276" t="s">
        <v>882</v>
      </c>
      <c r="G95" s="277"/>
      <c r="H95" s="255" t="s">
        <v>918</v>
      </c>
      <c r="I95" s="255" t="s">
        <v>917</v>
      </c>
      <c r="J95" s="255"/>
      <c r="K95" s="267"/>
    </row>
    <row r="96" spans="2:11" s="1" customFormat="1" ht="15" customHeight="1">
      <c r="B96" s="278"/>
      <c r="C96" s="255" t="s">
        <v>44</v>
      </c>
      <c r="D96" s="255"/>
      <c r="E96" s="255"/>
      <c r="F96" s="276" t="s">
        <v>882</v>
      </c>
      <c r="G96" s="277"/>
      <c r="H96" s="255" t="s">
        <v>919</v>
      </c>
      <c r="I96" s="255" t="s">
        <v>917</v>
      </c>
      <c r="J96" s="255"/>
      <c r="K96" s="267"/>
    </row>
    <row r="97" spans="2:11" s="1" customFormat="1" ht="15" customHeight="1">
      <c r="B97" s="278"/>
      <c r="C97" s="255" t="s">
        <v>54</v>
      </c>
      <c r="D97" s="255"/>
      <c r="E97" s="255"/>
      <c r="F97" s="276" t="s">
        <v>882</v>
      </c>
      <c r="G97" s="277"/>
      <c r="H97" s="255" t="s">
        <v>920</v>
      </c>
      <c r="I97" s="255" t="s">
        <v>917</v>
      </c>
      <c r="J97" s="255"/>
      <c r="K97" s="267"/>
    </row>
    <row r="98" spans="2:11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pans="2:11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pans="2:11" s="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pans="2:11" s="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pans="2:11" s="1" customFormat="1" ht="45" customHeight="1">
      <c r="B102" s="266"/>
      <c r="C102" s="374" t="s">
        <v>921</v>
      </c>
      <c r="D102" s="374"/>
      <c r="E102" s="374"/>
      <c r="F102" s="374"/>
      <c r="G102" s="374"/>
      <c r="H102" s="374"/>
      <c r="I102" s="374"/>
      <c r="J102" s="374"/>
      <c r="K102" s="267"/>
    </row>
    <row r="103" spans="2:11" s="1" customFormat="1" ht="17.25" customHeight="1">
      <c r="B103" s="266"/>
      <c r="C103" s="268" t="s">
        <v>876</v>
      </c>
      <c r="D103" s="268"/>
      <c r="E103" s="268"/>
      <c r="F103" s="268" t="s">
        <v>877</v>
      </c>
      <c r="G103" s="269"/>
      <c r="H103" s="268" t="s">
        <v>60</v>
      </c>
      <c r="I103" s="268" t="s">
        <v>63</v>
      </c>
      <c r="J103" s="268" t="s">
        <v>878</v>
      </c>
      <c r="K103" s="267"/>
    </row>
    <row r="104" spans="2:11" s="1" customFormat="1" ht="17.25" customHeight="1">
      <c r="B104" s="266"/>
      <c r="C104" s="270" t="s">
        <v>879</v>
      </c>
      <c r="D104" s="270"/>
      <c r="E104" s="270"/>
      <c r="F104" s="271" t="s">
        <v>880</v>
      </c>
      <c r="G104" s="272"/>
      <c r="H104" s="270"/>
      <c r="I104" s="270"/>
      <c r="J104" s="270" t="s">
        <v>881</v>
      </c>
      <c r="K104" s="267"/>
    </row>
    <row r="105" spans="2:11" s="1" customFormat="1" ht="5.25" customHeight="1">
      <c r="B105" s="266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pans="2:11" s="1" customFormat="1" ht="15" customHeight="1">
      <c r="B106" s="266"/>
      <c r="C106" s="255" t="s">
        <v>59</v>
      </c>
      <c r="D106" s="275"/>
      <c r="E106" s="275"/>
      <c r="F106" s="276" t="s">
        <v>882</v>
      </c>
      <c r="G106" s="255"/>
      <c r="H106" s="255" t="s">
        <v>922</v>
      </c>
      <c r="I106" s="255" t="s">
        <v>884</v>
      </c>
      <c r="J106" s="255">
        <v>20</v>
      </c>
      <c r="K106" s="267"/>
    </row>
    <row r="107" spans="2:11" s="1" customFormat="1" ht="15" customHeight="1">
      <c r="B107" s="266"/>
      <c r="C107" s="255" t="s">
        <v>885</v>
      </c>
      <c r="D107" s="255"/>
      <c r="E107" s="255"/>
      <c r="F107" s="276" t="s">
        <v>882</v>
      </c>
      <c r="G107" s="255"/>
      <c r="H107" s="255" t="s">
        <v>922</v>
      </c>
      <c r="I107" s="255" t="s">
        <v>884</v>
      </c>
      <c r="J107" s="255">
        <v>120</v>
      </c>
      <c r="K107" s="267"/>
    </row>
    <row r="108" spans="2:11" s="1" customFormat="1" ht="15" customHeight="1">
      <c r="B108" s="278"/>
      <c r="C108" s="255" t="s">
        <v>887</v>
      </c>
      <c r="D108" s="255"/>
      <c r="E108" s="255"/>
      <c r="F108" s="276" t="s">
        <v>888</v>
      </c>
      <c r="G108" s="255"/>
      <c r="H108" s="255" t="s">
        <v>922</v>
      </c>
      <c r="I108" s="255" t="s">
        <v>884</v>
      </c>
      <c r="J108" s="255">
        <v>50</v>
      </c>
      <c r="K108" s="267"/>
    </row>
    <row r="109" spans="2:11" s="1" customFormat="1" ht="15" customHeight="1">
      <c r="B109" s="278"/>
      <c r="C109" s="255" t="s">
        <v>890</v>
      </c>
      <c r="D109" s="255"/>
      <c r="E109" s="255"/>
      <c r="F109" s="276" t="s">
        <v>882</v>
      </c>
      <c r="G109" s="255"/>
      <c r="H109" s="255" t="s">
        <v>922</v>
      </c>
      <c r="I109" s="255" t="s">
        <v>892</v>
      </c>
      <c r="J109" s="255"/>
      <c r="K109" s="267"/>
    </row>
    <row r="110" spans="2:11" s="1" customFormat="1" ht="15" customHeight="1">
      <c r="B110" s="278"/>
      <c r="C110" s="255" t="s">
        <v>901</v>
      </c>
      <c r="D110" s="255"/>
      <c r="E110" s="255"/>
      <c r="F110" s="276" t="s">
        <v>888</v>
      </c>
      <c r="G110" s="255"/>
      <c r="H110" s="255" t="s">
        <v>922</v>
      </c>
      <c r="I110" s="255" t="s">
        <v>884</v>
      </c>
      <c r="J110" s="255">
        <v>50</v>
      </c>
      <c r="K110" s="267"/>
    </row>
    <row r="111" spans="2:11" s="1" customFormat="1" ht="15" customHeight="1">
      <c r="B111" s="278"/>
      <c r="C111" s="255" t="s">
        <v>909</v>
      </c>
      <c r="D111" s="255"/>
      <c r="E111" s="255"/>
      <c r="F111" s="276" t="s">
        <v>888</v>
      </c>
      <c r="G111" s="255"/>
      <c r="H111" s="255" t="s">
        <v>922</v>
      </c>
      <c r="I111" s="255" t="s">
        <v>884</v>
      </c>
      <c r="J111" s="255">
        <v>50</v>
      </c>
      <c r="K111" s="267"/>
    </row>
    <row r="112" spans="2:11" s="1" customFormat="1" ht="15" customHeight="1">
      <c r="B112" s="278"/>
      <c r="C112" s="255" t="s">
        <v>907</v>
      </c>
      <c r="D112" s="255"/>
      <c r="E112" s="255"/>
      <c r="F112" s="276" t="s">
        <v>888</v>
      </c>
      <c r="G112" s="255"/>
      <c r="H112" s="255" t="s">
        <v>922</v>
      </c>
      <c r="I112" s="255" t="s">
        <v>884</v>
      </c>
      <c r="J112" s="255">
        <v>50</v>
      </c>
      <c r="K112" s="267"/>
    </row>
    <row r="113" spans="2:11" s="1" customFormat="1" ht="15" customHeight="1">
      <c r="B113" s="278"/>
      <c r="C113" s="255" t="s">
        <v>59</v>
      </c>
      <c r="D113" s="255"/>
      <c r="E113" s="255"/>
      <c r="F113" s="276" t="s">
        <v>882</v>
      </c>
      <c r="G113" s="255"/>
      <c r="H113" s="255" t="s">
        <v>923</v>
      </c>
      <c r="I113" s="255" t="s">
        <v>884</v>
      </c>
      <c r="J113" s="255">
        <v>20</v>
      </c>
      <c r="K113" s="267"/>
    </row>
    <row r="114" spans="2:11" s="1" customFormat="1" ht="15" customHeight="1">
      <c r="B114" s="278"/>
      <c r="C114" s="255" t="s">
        <v>924</v>
      </c>
      <c r="D114" s="255"/>
      <c r="E114" s="255"/>
      <c r="F114" s="276" t="s">
        <v>882</v>
      </c>
      <c r="G114" s="255"/>
      <c r="H114" s="255" t="s">
        <v>925</v>
      </c>
      <c r="I114" s="255" t="s">
        <v>884</v>
      </c>
      <c r="J114" s="255">
        <v>120</v>
      </c>
      <c r="K114" s="267"/>
    </row>
    <row r="115" spans="2:11" s="1" customFormat="1" ht="15" customHeight="1">
      <c r="B115" s="278"/>
      <c r="C115" s="255" t="s">
        <v>44</v>
      </c>
      <c r="D115" s="255"/>
      <c r="E115" s="255"/>
      <c r="F115" s="276" t="s">
        <v>882</v>
      </c>
      <c r="G115" s="255"/>
      <c r="H115" s="255" t="s">
        <v>926</v>
      </c>
      <c r="I115" s="255" t="s">
        <v>917</v>
      </c>
      <c r="J115" s="255"/>
      <c r="K115" s="267"/>
    </row>
    <row r="116" spans="2:11" s="1" customFormat="1" ht="15" customHeight="1">
      <c r="B116" s="278"/>
      <c r="C116" s="255" t="s">
        <v>54</v>
      </c>
      <c r="D116" s="255"/>
      <c r="E116" s="255"/>
      <c r="F116" s="276" t="s">
        <v>882</v>
      </c>
      <c r="G116" s="255"/>
      <c r="H116" s="255" t="s">
        <v>927</v>
      </c>
      <c r="I116" s="255" t="s">
        <v>917</v>
      </c>
      <c r="J116" s="255"/>
      <c r="K116" s="267"/>
    </row>
    <row r="117" spans="2:11" s="1" customFormat="1" ht="15" customHeight="1">
      <c r="B117" s="278"/>
      <c r="C117" s="255" t="s">
        <v>63</v>
      </c>
      <c r="D117" s="255"/>
      <c r="E117" s="255"/>
      <c r="F117" s="276" t="s">
        <v>882</v>
      </c>
      <c r="G117" s="255"/>
      <c r="H117" s="255" t="s">
        <v>928</v>
      </c>
      <c r="I117" s="255" t="s">
        <v>929</v>
      </c>
      <c r="J117" s="255"/>
      <c r="K117" s="267"/>
    </row>
    <row r="118" spans="2:11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pans="2:11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pans="2:11" s="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pans="2:1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pans="2:11" s="1" customFormat="1" ht="45" customHeight="1">
      <c r="B122" s="294"/>
      <c r="C122" s="375" t="s">
        <v>930</v>
      </c>
      <c r="D122" s="375"/>
      <c r="E122" s="375"/>
      <c r="F122" s="375"/>
      <c r="G122" s="375"/>
      <c r="H122" s="375"/>
      <c r="I122" s="375"/>
      <c r="J122" s="375"/>
      <c r="K122" s="295"/>
    </row>
    <row r="123" spans="2:11" s="1" customFormat="1" ht="17.25" customHeight="1">
      <c r="B123" s="296"/>
      <c r="C123" s="268" t="s">
        <v>876</v>
      </c>
      <c r="D123" s="268"/>
      <c r="E123" s="268"/>
      <c r="F123" s="268" t="s">
        <v>877</v>
      </c>
      <c r="G123" s="269"/>
      <c r="H123" s="268" t="s">
        <v>60</v>
      </c>
      <c r="I123" s="268" t="s">
        <v>63</v>
      </c>
      <c r="J123" s="268" t="s">
        <v>878</v>
      </c>
      <c r="K123" s="297"/>
    </row>
    <row r="124" spans="2:11" s="1" customFormat="1" ht="17.25" customHeight="1">
      <c r="B124" s="296"/>
      <c r="C124" s="270" t="s">
        <v>879</v>
      </c>
      <c r="D124" s="270"/>
      <c r="E124" s="270"/>
      <c r="F124" s="271" t="s">
        <v>880</v>
      </c>
      <c r="G124" s="272"/>
      <c r="H124" s="270"/>
      <c r="I124" s="270"/>
      <c r="J124" s="270" t="s">
        <v>881</v>
      </c>
      <c r="K124" s="297"/>
    </row>
    <row r="125" spans="2:11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pans="2:11" s="1" customFormat="1" ht="15" customHeight="1">
      <c r="B126" s="298"/>
      <c r="C126" s="255" t="s">
        <v>885</v>
      </c>
      <c r="D126" s="275"/>
      <c r="E126" s="275"/>
      <c r="F126" s="276" t="s">
        <v>882</v>
      </c>
      <c r="G126" s="255"/>
      <c r="H126" s="255" t="s">
        <v>922</v>
      </c>
      <c r="I126" s="255" t="s">
        <v>884</v>
      </c>
      <c r="J126" s="255">
        <v>120</v>
      </c>
      <c r="K126" s="301"/>
    </row>
    <row r="127" spans="2:11" s="1" customFormat="1" ht="15" customHeight="1">
      <c r="B127" s="298"/>
      <c r="C127" s="255" t="s">
        <v>931</v>
      </c>
      <c r="D127" s="255"/>
      <c r="E127" s="255"/>
      <c r="F127" s="276" t="s">
        <v>882</v>
      </c>
      <c r="G127" s="255"/>
      <c r="H127" s="255" t="s">
        <v>932</v>
      </c>
      <c r="I127" s="255" t="s">
        <v>884</v>
      </c>
      <c r="J127" s="255" t="s">
        <v>933</v>
      </c>
      <c r="K127" s="301"/>
    </row>
    <row r="128" spans="2:11" s="1" customFormat="1" ht="15" customHeight="1">
      <c r="B128" s="298"/>
      <c r="C128" s="255" t="s">
        <v>830</v>
      </c>
      <c r="D128" s="255"/>
      <c r="E128" s="255"/>
      <c r="F128" s="276" t="s">
        <v>882</v>
      </c>
      <c r="G128" s="255"/>
      <c r="H128" s="255" t="s">
        <v>934</v>
      </c>
      <c r="I128" s="255" t="s">
        <v>884</v>
      </c>
      <c r="J128" s="255" t="s">
        <v>933</v>
      </c>
      <c r="K128" s="301"/>
    </row>
    <row r="129" spans="2:11" s="1" customFormat="1" ht="15" customHeight="1">
      <c r="B129" s="298"/>
      <c r="C129" s="255" t="s">
        <v>893</v>
      </c>
      <c r="D129" s="255"/>
      <c r="E129" s="255"/>
      <c r="F129" s="276" t="s">
        <v>888</v>
      </c>
      <c r="G129" s="255"/>
      <c r="H129" s="255" t="s">
        <v>894</v>
      </c>
      <c r="I129" s="255" t="s">
        <v>884</v>
      </c>
      <c r="J129" s="255">
        <v>15</v>
      </c>
      <c r="K129" s="301"/>
    </row>
    <row r="130" spans="2:11" s="1" customFormat="1" ht="15" customHeight="1">
      <c r="B130" s="298"/>
      <c r="C130" s="279" t="s">
        <v>895</v>
      </c>
      <c r="D130" s="279"/>
      <c r="E130" s="279"/>
      <c r="F130" s="280" t="s">
        <v>888</v>
      </c>
      <c r="G130" s="279"/>
      <c r="H130" s="279" t="s">
        <v>896</v>
      </c>
      <c r="I130" s="279" t="s">
        <v>884</v>
      </c>
      <c r="J130" s="279">
        <v>15</v>
      </c>
      <c r="K130" s="301"/>
    </row>
    <row r="131" spans="2:11" s="1" customFormat="1" ht="15" customHeight="1">
      <c r="B131" s="298"/>
      <c r="C131" s="279" t="s">
        <v>897</v>
      </c>
      <c r="D131" s="279"/>
      <c r="E131" s="279"/>
      <c r="F131" s="280" t="s">
        <v>888</v>
      </c>
      <c r="G131" s="279"/>
      <c r="H131" s="279" t="s">
        <v>898</v>
      </c>
      <c r="I131" s="279" t="s">
        <v>884</v>
      </c>
      <c r="J131" s="279">
        <v>20</v>
      </c>
      <c r="K131" s="301"/>
    </row>
    <row r="132" spans="2:11" s="1" customFormat="1" ht="15" customHeight="1">
      <c r="B132" s="298"/>
      <c r="C132" s="279" t="s">
        <v>899</v>
      </c>
      <c r="D132" s="279"/>
      <c r="E132" s="279"/>
      <c r="F132" s="280" t="s">
        <v>888</v>
      </c>
      <c r="G132" s="279"/>
      <c r="H132" s="279" t="s">
        <v>900</v>
      </c>
      <c r="I132" s="279" t="s">
        <v>884</v>
      </c>
      <c r="J132" s="279">
        <v>20</v>
      </c>
      <c r="K132" s="301"/>
    </row>
    <row r="133" spans="2:11" s="1" customFormat="1" ht="15" customHeight="1">
      <c r="B133" s="298"/>
      <c r="C133" s="255" t="s">
        <v>887</v>
      </c>
      <c r="D133" s="255"/>
      <c r="E133" s="255"/>
      <c r="F133" s="276" t="s">
        <v>888</v>
      </c>
      <c r="G133" s="255"/>
      <c r="H133" s="255" t="s">
        <v>922</v>
      </c>
      <c r="I133" s="255" t="s">
        <v>884</v>
      </c>
      <c r="J133" s="255">
        <v>50</v>
      </c>
      <c r="K133" s="301"/>
    </row>
    <row r="134" spans="2:11" s="1" customFormat="1" ht="15" customHeight="1">
      <c r="B134" s="298"/>
      <c r="C134" s="255" t="s">
        <v>901</v>
      </c>
      <c r="D134" s="255"/>
      <c r="E134" s="255"/>
      <c r="F134" s="276" t="s">
        <v>888</v>
      </c>
      <c r="G134" s="255"/>
      <c r="H134" s="255" t="s">
        <v>922</v>
      </c>
      <c r="I134" s="255" t="s">
        <v>884</v>
      </c>
      <c r="J134" s="255">
        <v>50</v>
      </c>
      <c r="K134" s="301"/>
    </row>
    <row r="135" spans="2:11" s="1" customFormat="1" ht="15" customHeight="1">
      <c r="B135" s="298"/>
      <c r="C135" s="255" t="s">
        <v>907</v>
      </c>
      <c r="D135" s="255"/>
      <c r="E135" s="255"/>
      <c r="F135" s="276" t="s">
        <v>888</v>
      </c>
      <c r="G135" s="255"/>
      <c r="H135" s="255" t="s">
        <v>922</v>
      </c>
      <c r="I135" s="255" t="s">
        <v>884</v>
      </c>
      <c r="J135" s="255">
        <v>50</v>
      </c>
      <c r="K135" s="301"/>
    </row>
    <row r="136" spans="2:11" s="1" customFormat="1" ht="15" customHeight="1">
      <c r="B136" s="298"/>
      <c r="C136" s="255" t="s">
        <v>909</v>
      </c>
      <c r="D136" s="255"/>
      <c r="E136" s="255"/>
      <c r="F136" s="276" t="s">
        <v>888</v>
      </c>
      <c r="G136" s="255"/>
      <c r="H136" s="255" t="s">
        <v>922</v>
      </c>
      <c r="I136" s="255" t="s">
        <v>884</v>
      </c>
      <c r="J136" s="255">
        <v>50</v>
      </c>
      <c r="K136" s="301"/>
    </row>
    <row r="137" spans="2:11" s="1" customFormat="1" ht="15" customHeight="1">
      <c r="B137" s="298"/>
      <c r="C137" s="255" t="s">
        <v>910</v>
      </c>
      <c r="D137" s="255"/>
      <c r="E137" s="255"/>
      <c r="F137" s="276" t="s">
        <v>888</v>
      </c>
      <c r="G137" s="255"/>
      <c r="H137" s="255" t="s">
        <v>935</v>
      </c>
      <c r="I137" s="255" t="s">
        <v>884</v>
      </c>
      <c r="J137" s="255">
        <v>255</v>
      </c>
      <c r="K137" s="301"/>
    </row>
    <row r="138" spans="2:11" s="1" customFormat="1" ht="15" customHeight="1">
      <c r="B138" s="298"/>
      <c r="C138" s="255" t="s">
        <v>912</v>
      </c>
      <c r="D138" s="255"/>
      <c r="E138" s="255"/>
      <c r="F138" s="276" t="s">
        <v>882</v>
      </c>
      <c r="G138" s="255"/>
      <c r="H138" s="255" t="s">
        <v>936</v>
      </c>
      <c r="I138" s="255" t="s">
        <v>914</v>
      </c>
      <c r="J138" s="255"/>
      <c r="K138" s="301"/>
    </row>
    <row r="139" spans="2:11" s="1" customFormat="1" ht="15" customHeight="1">
      <c r="B139" s="298"/>
      <c r="C139" s="255" t="s">
        <v>915</v>
      </c>
      <c r="D139" s="255"/>
      <c r="E139" s="255"/>
      <c r="F139" s="276" t="s">
        <v>882</v>
      </c>
      <c r="G139" s="255"/>
      <c r="H139" s="255" t="s">
        <v>937</v>
      </c>
      <c r="I139" s="255" t="s">
        <v>917</v>
      </c>
      <c r="J139" s="255"/>
      <c r="K139" s="301"/>
    </row>
    <row r="140" spans="2:11" s="1" customFormat="1" ht="15" customHeight="1">
      <c r="B140" s="298"/>
      <c r="C140" s="255" t="s">
        <v>918</v>
      </c>
      <c r="D140" s="255"/>
      <c r="E140" s="255"/>
      <c r="F140" s="276" t="s">
        <v>882</v>
      </c>
      <c r="G140" s="255"/>
      <c r="H140" s="255" t="s">
        <v>918</v>
      </c>
      <c r="I140" s="255" t="s">
        <v>917</v>
      </c>
      <c r="J140" s="255"/>
      <c r="K140" s="301"/>
    </row>
    <row r="141" spans="2:11" s="1" customFormat="1" ht="15" customHeight="1">
      <c r="B141" s="298"/>
      <c r="C141" s="255" t="s">
        <v>44</v>
      </c>
      <c r="D141" s="255"/>
      <c r="E141" s="255"/>
      <c r="F141" s="276" t="s">
        <v>882</v>
      </c>
      <c r="G141" s="255"/>
      <c r="H141" s="255" t="s">
        <v>938</v>
      </c>
      <c r="I141" s="255" t="s">
        <v>917</v>
      </c>
      <c r="J141" s="255"/>
      <c r="K141" s="301"/>
    </row>
    <row r="142" spans="2:11" s="1" customFormat="1" ht="15" customHeight="1">
      <c r="B142" s="298"/>
      <c r="C142" s="255" t="s">
        <v>939</v>
      </c>
      <c r="D142" s="255"/>
      <c r="E142" s="255"/>
      <c r="F142" s="276" t="s">
        <v>882</v>
      </c>
      <c r="G142" s="255"/>
      <c r="H142" s="255" t="s">
        <v>940</v>
      </c>
      <c r="I142" s="255" t="s">
        <v>917</v>
      </c>
      <c r="J142" s="255"/>
      <c r="K142" s="301"/>
    </row>
    <row r="143" spans="2:11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pans="2:11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pans="2:11" s="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pans="2:11" s="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pans="2:11" s="1" customFormat="1" ht="45" customHeight="1">
      <c r="B147" s="266"/>
      <c r="C147" s="374" t="s">
        <v>941</v>
      </c>
      <c r="D147" s="374"/>
      <c r="E147" s="374"/>
      <c r="F147" s="374"/>
      <c r="G147" s="374"/>
      <c r="H147" s="374"/>
      <c r="I147" s="374"/>
      <c r="J147" s="374"/>
      <c r="K147" s="267"/>
    </row>
    <row r="148" spans="2:11" s="1" customFormat="1" ht="17.25" customHeight="1">
      <c r="B148" s="266"/>
      <c r="C148" s="268" t="s">
        <v>876</v>
      </c>
      <c r="D148" s="268"/>
      <c r="E148" s="268"/>
      <c r="F148" s="268" t="s">
        <v>877</v>
      </c>
      <c r="G148" s="269"/>
      <c r="H148" s="268" t="s">
        <v>60</v>
      </c>
      <c r="I148" s="268" t="s">
        <v>63</v>
      </c>
      <c r="J148" s="268" t="s">
        <v>878</v>
      </c>
      <c r="K148" s="267"/>
    </row>
    <row r="149" spans="2:11" s="1" customFormat="1" ht="17.25" customHeight="1">
      <c r="B149" s="266"/>
      <c r="C149" s="270" t="s">
        <v>879</v>
      </c>
      <c r="D149" s="270"/>
      <c r="E149" s="270"/>
      <c r="F149" s="271" t="s">
        <v>880</v>
      </c>
      <c r="G149" s="272"/>
      <c r="H149" s="270"/>
      <c r="I149" s="270"/>
      <c r="J149" s="270" t="s">
        <v>881</v>
      </c>
      <c r="K149" s="267"/>
    </row>
    <row r="150" spans="2:11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pans="2:11" s="1" customFormat="1" ht="15" customHeight="1">
      <c r="B151" s="278"/>
      <c r="C151" s="305" t="s">
        <v>885</v>
      </c>
      <c r="D151" s="255"/>
      <c r="E151" s="255"/>
      <c r="F151" s="306" t="s">
        <v>882</v>
      </c>
      <c r="G151" s="255"/>
      <c r="H151" s="305" t="s">
        <v>922</v>
      </c>
      <c r="I151" s="305" t="s">
        <v>884</v>
      </c>
      <c r="J151" s="305">
        <v>120</v>
      </c>
      <c r="K151" s="301"/>
    </row>
    <row r="152" spans="2:11" s="1" customFormat="1" ht="15" customHeight="1">
      <c r="B152" s="278"/>
      <c r="C152" s="305" t="s">
        <v>931</v>
      </c>
      <c r="D152" s="255"/>
      <c r="E152" s="255"/>
      <c r="F152" s="306" t="s">
        <v>882</v>
      </c>
      <c r="G152" s="255"/>
      <c r="H152" s="305" t="s">
        <v>942</v>
      </c>
      <c r="I152" s="305" t="s">
        <v>884</v>
      </c>
      <c r="J152" s="305" t="s">
        <v>933</v>
      </c>
      <c r="K152" s="301"/>
    </row>
    <row r="153" spans="2:11" s="1" customFormat="1" ht="15" customHeight="1">
      <c r="B153" s="278"/>
      <c r="C153" s="305" t="s">
        <v>830</v>
      </c>
      <c r="D153" s="255"/>
      <c r="E153" s="255"/>
      <c r="F153" s="306" t="s">
        <v>882</v>
      </c>
      <c r="G153" s="255"/>
      <c r="H153" s="305" t="s">
        <v>943</v>
      </c>
      <c r="I153" s="305" t="s">
        <v>884</v>
      </c>
      <c r="J153" s="305" t="s">
        <v>933</v>
      </c>
      <c r="K153" s="301"/>
    </row>
    <row r="154" spans="2:11" s="1" customFormat="1" ht="15" customHeight="1">
      <c r="B154" s="278"/>
      <c r="C154" s="305" t="s">
        <v>887</v>
      </c>
      <c r="D154" s="255"/>
      <c r="E154" s="255"/>
      <c r="F154" s="306" t="s">
        <v>888</v>
      </c>
      <c r="G154" s="255"/>
      <c r="H154" s="305" t="s">
        <v>922</v>
      </c>
      <c r="I154" s="305" t="s">
        <v>884</v>
      </c>
      <c r="J154" s="305">
        <v>50</v>
      </c>
      <c r="K154" s="301"/>
    </row>
    <row r="155" spans="2:11" s="1" customFormat="1" ht="15" customHeight="1">
      <c r="B155" s="278"/>
      <c r="C155" s="305" t="s">
        <v>890</v>
      </c>
      <c r="D155" s="255"/>
      <c r="E155" s="255"/>
      <c r="F155" s="306" t="s">
        <v>882</v>
      </c>
      <c r="G155" s="255"/>
      <c r="H155" s="305" t="s">
        <v>922</v>
      </c>
      <c r="I155" s="305" t="s">
        <v>892</v>
      </c>
      <c r="J155" s="305"/>
      <c r="K155" s="301"/>
    </row>
    <row r="156" spans="2:11" s="1" customFormat="1" ht="15" customHeight="1">
      <c r="B156" s="278"/>
      <c r="C156" s="305" t="s">
        <v>901</v>
      </c>
      <c r="D156" s="255"/>
      <c r="E156" s="255"/>
      <c r="F156" s="306" t="s">
        <v>888</v>
      </c>
      <c r="G156" s="255"/>
      <c r="H156" s="305" t="s">
        <v>922</v>
      </c>
      <c r="I156" s="305" t="s">
        <v>884</v>
      </c>
      <c r="J156" s="305">
        <v>50</v>
      </c>
      <c r="K156" s="301"/>
    </row>
    <row r="157" spans="2:11" s="1" customFormat="1" ht="15" customHeight="1">
      <c r="B157" s="278"/>
      <c r="C157" s="305" t="s">
        <v>909</v>
      </c>
      <c r="D157" s="255"/>
      <c r="E157" s="255"/>
      <c r="F157" s="306" t="s">
        <v>888</v>
      </c>
      <c r="G157" s="255"/>
      <c r="H157" s="305" t="s">
        <v>922</v>
      </c>
      <c r="I157" s="305" t="s">
        <v>884</v>
      </c>
      <c r="J157" s="305">
        <v>50</v>
      </c>
      <c r="K157" s="301"/>
    </row>
    <row r="158" spans="2:11" s="1" customFormat="1" ht="15" customHeight="1">
      <c r="B158" s="278"/>
      <c r="C158" s="305" t="s">
        <v>907</v>
      </c>
      <c r="D158" s="255"/>
      <c r="E158" s="255"/>
      <c r="F158" s="306" t="s">
        <v>888</v>
      </c>
      <c r="G158" s="255"/>
      <c r="H158" s="305" t="s">
        <v>922</v>
      </c>
      <c r="I158" s="305" t="s">
        <v>884</v>
      </c>
      <c r="J158" s="305">
        <v>50</v>
      </c>
      <c r="K158" s="301"/>
    </row>
    <row r="159" spans="2:11" s="1" customFormat="1" ht="15" customHeight="1">
      <c r="B159" s="278"/>
      <c r="C159" s="305" t="s">
        <v>99</v>
      </c>
      <c r="D159" s="255"/>
      <c r="E159" s="255"/>
      <c r="F159" s="306" t="s">
        <v>882</v>
      </c>
      <c r="G159" s="255"/>
      <c r="H159" s="305" t="s">
        <v>944</v>
      </c>
      <c r="I159" s="305" t="s">
        <v>884</v>
      </c>
      <c r="J159" s="305" t="s">
        <v>945</v>
      </c>
      <c r="K159" s="301"/>
    </row>
    <row r="160" spans="2:11" s="1" customFormat="1" ht="15" customHeight="1">
      <c r="B160" s="278"/>
      <c r="C160" s="305" t="s">
        <v>946</v>
      </c>
      <c r="D160" s="255"/>
      <c r="E160" s="255"/>
      <c r="F160" s="306" t="s">
        <v>882</v>
      </c>
      <c r="G160" s="255"/>
      <c r="H160" s="305" t="s">
        <v>947</v>
      </c>
      <c r="I160" s="305" t="s">
        <v>917</v>
      </c>
      <c r="J160" s="305"/>
      <c r="K160" s="301"/>
    </row>
    <row r="161" spans="2:1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pans="2:11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pans="2:11" s="1" customFormat="1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spans="2:11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pans="2:11" s="1" customFormat="1" ht="45" customHeight="1">
      <c r="B165" s="247"/>
      <c r="C165" s="375" t="s">
        <v>948</v>
      </c>
      <c r="D165" s="375"/>
      <c r="E165" s="375"/>
      <c r="F165" s="375"/>
      <c r="G165" s="375"/>
      <c r="H165" s="375"/>
      <c r="I165" s="375"/>
      <c r="J165" s="375"/>
      <c r="K165" s="248"/>
    </row>
    <row r="166" spans="2:11" s="1" customFormat="1" ht="17.25" customHeight="1">
      <c r="B166" s="247"/>
      <c r="C166" s="268" t="s">
        <v>876</v>
      </c>
      <c r="D166" s="268"/>
      <c r="E166" s="268"/>
      <c r="F166" s="268" t="s">
        <v>877</v>
      </c>
      <c r="G166" s="310"/>
      <c r="H166" s="311" t="s">
        <v>60</v>
      </c>
      <c r="I166" s="311" t="s">
        <v>63</v>
      </c>
      <c r="J166" s="268" t="s">
        <v>878</v>
      </c>
      <c r="K166" s="248"/>
    </row>
    <row r="167" spans="2:11" s="1" customFormat="1" ht="17.25" customHeight="1">
      <c r="B167" s="249"/>
      <c r="C167" s="270" t="s">
        <v>879</v>
      </c>
      <c r="D167" s="270"/>
      <c r="E167" s="270"/>
      <c r="F167" s="271" t="s">
        <v>880</v>
      </c>
      <c r="G167" s="312"/>
      <c r="H167" s="313"/>
      <c r="I167" s="313"/>
      <c r="J167" s="270" t="s">
        <v>881</v>
      </c>
      <c r="K167" s="250"/>
    </row>
    <row r="168" spans="2:11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pans="2:11" s="1" customFormat="1" ht="15" customHeight="1">
      <c r="B169" s="278"/>
      <c r="C169" s="255" t="s">
        <v>885</v>
      </c>
      <c r="D169" s="255"/>
      <c r="E169" s="255"/>
      <c r="F169" s="276" t="s">
        <v>882</v>
      </c>
      <c r="G169" s="255"/>
      <c r="H169" s="255" t="s">
        <v>922</v>
      </c>
      <c r="I169" s="255" t="s">
        <v>884</v>
      </c>
      <c r="J169" s="255">
        <v>120</v>
      </c>
      <c r="K169" s="301"/>
    </row>
    <row r="170" spans="2:11" s="1" customFormat="1" ht="15" customHeight="1">
      <c r="B170" s="278"/>
      <c r="C170" s="255" t="s">
        <v>931</v>
      </c>
      <c r="D170" s="255"/>
      <c r="E170" s="255"/>
      <c r="F170" s="276" t="s">
        <v>882</v>
      </c>
      <c r="G170" s="255"/>
      <c r="H170" s="255" t="s">
        <v>932</v>
      </c>
      <c r="I170" s="255" t="s">
        <v>884</v>
      </c>
      <c r="J170" s="255" t="s">
        <v>933</v>
      </c>
      <c r="K170" s="301"/>
    </row>
    <row r="171" spans="2:11" s="1" customFormat="1" ht="15" customHeight="1">
      <c r="B171" s="278"/>
      <c r="C171" s="255" t="s">
        <v>830</v>
      </c>
      <c r="D171" s="255"/>
      <c r="E171" s="255"/>
      <c r="F171" s="276" t="s">
        <v>882</v>
      </c>
      <c r="G171" s="255"/>
      <c r="H171" s="255" t="s">
        <v>949</v>
      </c>
      <c r="I171" s="255" t="s">
        <v>884</v>
      </c>
      <c r="J171" s="255" t="s">
        <v>933</v>
      </c>
      <c r="K171" s="301"/>
    </row>
    <row r="172" spans="2:11" s="1" customFormat="1" ht="15" customHeight="1">
      <c r="B172" s="278"/>
      <c r="C172" s="255" t="s">
        <v>887</v>
      </c>
      <c r="D172" s="255"/>
      <c r="E172" s="255"/>
      <c r="F172" s="276" t="s">
        <v>888</v>
      </c>
      <c r="G172" s="255"/>
      <c r="H172" s="255" t="s">
        <v>949</v>
      </c>
      <c r="I172" s="255" t="s">
        <v>884</v>
      </c>
      <c r="J172" s="255">
        <v>50</v>
      </c>
      <c r="K172" s="301"/>
    </row>
    <row r="173" spans="2:11" s="1" customFormat="1" ht="15" customHeight="1">
      <c r="B173" s="278"/>
      <c r="C173" s="255" t="s">
        <v>890</v>
      </c>
      <c r="D173" s="255"/>
      <c r="E173" s="255"/>
      <c r="F173" s="276" t="s">
        <v>882</v>
      </c>
      <c r="G173" s="255"/>
      <c r="H173" s="255" t="s">
        <v>949</v>
      </c>
      <c r="I173" s="255" t="s">
        <v>892</v>
      </c>
      <c r="J173" s="255"/>
      <c r="K173" s="301"/>
    </row>
    <row r="174" spans="2:11" s="1" customFormat="1" ht="15" customHeight="1">
      <c r="B174" s="278"/>
      <c r="C174" s="255" t="s">
        <v>901</v>
      </c>
      <c r="D174" s="255"/>
      <c r="E174" s="255"/>
      <c r="F174" s="276" t="s">
        <v>888</v>
      </c>
      <c r="G174" s="255"/>
      <c r="H174" s="255" t="s">
        <v>949</v>
      </c>
      <c r="I174" s="255" t="s">
        <v>884</v>
      </c>
      <c r="J174" s="255">
        <v>50</v>
      </c>
      <c r="K174" s="301"/>
    </row>
    <row r="175" spans="2:11" s="1" customFormat="1" ht="15" customHeight="1">
      <c r="B175" s="278"/>
      <c r="C175" s="255" t="s">
        <v>909</v>
      </c>
      <c r="D175" s="255"/>
      <c r="E175" s="255"/>
      <c r="F175" s="276" t="s">
        <v>888</v>
      </c>
      <c r="G175" s="255"/>
      <c r="H175" s="255" t="s">
        <v>949</v>
      </c>
      <c r="I175" s="255" t="s">
        <v>884</v>
      </c>
      <c r="J175" s="255">
        <v>50</v>
      </c>
      <c r="K175" s="301"/>
    </row>
    <row r="176" spans="2:11" s="1" customFormat="1" ht="15" customHeight="1">
      <c r="B176" s="278"/>
      <c r="C176" s="255" t="s">
        <v>907</v>
      </c>
      <c r="D176" s="255"/>
      <c r="E176" s="255"/>
      <c r="F176" s="276" t="s">
        <v>888</v>
      </c>
      <c r="G176" s="255"/>
      <c r="H176" s="255" t="s">
        <v>949</v>
      </c>
      <c r="I176" s="255" t="s">
        <v>884</v>
      </c>
      <c r="J176" s="255">
        <v>50</v>
      </c>
      <c r="K176" s="301"/>
    </row>
    <row r="177" spans="2:11" s="1" customFormat="1" ht="15" customHeight="1">
      <c r="B177" s="278"/>
      <c r="C177" s="255" t="s">
        <v>106</v>
      </c>
      <c r="D177" s="255"/>
      <c r="E177" s="255"/>
      <c r="F177" s="276" t="s">
        <v>882</v>
      </c>
      <c r="G177" s="255"/>
      <c r="H177" s="255" t="s">
        <v>950</v>
      </c>
      <c r="I177" s="255" t="s">
        <v>951</v>
      </c>
      <c r="J177" s="255"/>
      <c r="K177" s="301"/>
    </row>
    <row r="178" spans="2:11" s="1" customFormat="1" ht="15" customHeight="1">
      <c r="B178" s="278"/>
      <c r="C178" s="255" t="s">
        <v>63</v>
      </c>
      <c r="D178" s="255"/>
      <c r="E178" s="255"/>
      <c r="F178" s="276" t="s">
        <v>882</v>
      </c>
      <c r="G178" s="255"/>
      <c r="H178" s="255" t="s">
        <v>952</v>
      </c>
      <c r="I178" s="255" t="s">
        <v>953</v>
      </c>
      <c r="J178" s="255">
        <v>1</v>
      </c>
      <c r="K178" s="301"/>
    </row>
    <row r="179" spans="2:11" s="1" customFormat="1" ht="15" customHeight="1">
      <c r="B179" s="278"/>
      <c r="C179" s="255" t="s">
        <v>59</v>
      </c>
      <c r="D179" s="255"/>
      <c r="E179" s="255"/>
      <c r="F179" s="276" t="s">
        <v>882</v>
      </c>
      <c r="G179" s="255"/>
      <c r="H179" s="255" t="s">
        <v>954</v>
      </c>
      <c r="I179" s="255" t="s">
        <v>884</v>
      </c>
      <c r="J179" s="255">
        <v>20</v>
      </c>
      <c r="K179" s="301"/>
    </row>
    <row r="180" spans="2:11" s="1" customFormat="1" ht="15" customHeight="1">
      <c r="B180" s="278"/>
      <c r="C180" s="255" t="s">
        <v>60</v>
      </c>
      <c r="D180" s="255"/>
      <c r="E180" s="255"/>
      <c r="F180" s="276" t="s">
        <v>882</v>
      </c>
      <c r="G180" s="255"/>
      <c r="H180" s="255" t="s">
        <v>955</v>
      </c>
      <c r="I180" s="255" t="s">
        <v>884</v>
      </c>
      <c r="J180" s="255">
        <v>255</v>
      </c>
      <c r="K180" s="301"/>
    </row>
    <row r="181" spans="2:11" s="1" customFormat="1" ht="15" customHeight="1">
      <c r="B181" s="278"/>
      <c r="C181" s="255" t="s">
        <v>107</v>
      </c>
      <c r="D181" s="255"/>
      <c r="E181" s="255"/>
      <c r="F181" s="276" t="s">
        <v>882</v>
      </c>
      <c r="G181" s="255"/>
      <c r="H181" s="255" t="s">
        <v>846</v>
      </c>
      <c r="I181" s="255" t="s">
        <v>884</v>
      </c>
      <c r="J181" s="255">
        <v>10</v>
      </c>
      <c r="K181" s="301"/>
    </row>
    <row r="182" spans="2:11" s="1" customFormat="1" ht="15" customHeight="1">
      <c r="B182" s="278"/>
      <c r="C182" s="255" t="s">
        <v>108</v>
      </c>
      <c r="D182" s="255"/>
      <c r="E182" s="255"/>
      <c r="F182" s="276" t="s">
        <v>882</v>
      </c>
      <c r="G182" s="255"/>
      <c r="H182" s="255" t="s">
        <v>956</v>
      </c>
      <c r="I182" s="255" t="s">
        <v>917</v>
      </c>
      <c r="J182" s="255"/>
      <c r="K182" s="301"/>
    </row>
    <row r="183" spans="2:11" s="1" customFormat="1" ht="15" customHeight="1">
      <c r="B183" s="278"/>
      <c r="C183" s="255" t="s">
        <v>957</v>
      </c>
      <c r="D183" s="255"/>
      <c r="E183" s="255"/>
      <c r="F183" s="276" t="s">
        <v>882</v>
      </c>
      <c r="G183" s="255"/>
      <c r="H183" s="255" t="s">
        <v>958</v>
      </c>
      <c r="I183" s="255" t="s">
        <v>917</v>
      </c>
      <c r="J183" s="255"/>
      <c r="K183" s="301"/>
    </row>
    <row r="184" spans="2:11" s="1" customFormat="1" ht="15" customHeight="1">
      <c r="B184" s="278"/>
      <c r="C184" s="255" t="s">
        <v>946</v>
      </c>
      <c r="D184" s="255"/>
      <c r="E184" s="255"/>
      <c r="F184" s="276" t="s">
        <v>882</v>
      </c>
      <c r="G184" s="255"/>
      <c r="H184" s="255" t="s">
        <v>959</v>
      </c>
      <c r="I184" s="255" t="s">
        <v>917</v>
      </c>
      <c r="J184" s="255"/>
      <c r="K184" s="301"/>
    </row>
    <row r="185" spans="2:11" s="1" customFormat="1" ht="15" customHeight="1">
      <c r="B185" s="278"/>
      <c r="C185" s="255" t="s">
        <v>110</v>
      </c>
      <c r="D185" s="255"/>
      <c r="E185" s="255"/>
      <c r="F185" s="276" t="s">
        <v>888</v>
      </c>
      <c r="G185" s="255"/>
      <c r="H185" s="255" t="s">
        <v>960</v>
      </c>
      <c r="I185" s="255" t="s">
        <v>884</v>
      </c>
      <c r="J185" s="255">
        <v>50</v>
      </c>
      <c r="K185" s="301"/>
    </row>
    <row r="186" spans="2:11" s="1" customFormat="1" ht="15" customHeight="1">
      <c r="B186" s="278"/>
      <c r="C186" s="255" t="s">
        <v>961</v>
      </c>
      <c r="D186" s="255"/>
      <c r="E186" s="255"/>
      <c r="F186" s="276" t="s">
        <v>888</v>
      </c>
      <c r="G186" s="255"/>
      <c r="H186" s="255" t="s">
        <v>962</v>
      </c>
      <c r="I186" s="255" t="s">
        <v>963</v>
      </c>
      <c r="J186" s="255"/>
      <c r="K186" s="301"/>
    </row>
    <row r="187" spans="2:11" s="1" customFormat="1" ht="15" customHeight="1">
      <c r="B187" s="278"/>
      <c r="C187" s="255" t="s">
        <v>964</v>
      </c>
      <c r="D187" s="255"/>
      <c r="E187" s="255"/>
      <c r="F187" s="276" t="s">
        <v>888</v>
      </c>
      <c r="G187" s="255"/>
      <c r="H187" s="255" t="s">
        <v>965</v>
      </c>
      <c r="I187" s="255" t="s">
        <v>963</v>
      </c>
      <c r="J187" s="255"/>
      <c r="K187" s="301"/>
    </row>
    <row r="188" spans="2:11" s="1" customFormat="1" ht="15" customHeight="1">
      <c r="B188" s="278"/>
      <c r="C188" s="255" t="s">
        <v>966</v>
      </c>
      <c r="D188" s="255"/>
      <c r="E188" s="255"/>
      <c r="F188" s="276" t="s">
        <v>888</v>
      </c>
      <c r="G188" s="255"/>
      <c r="H188" s="255" t="s">
        <v>967</v>
      </c>
      <c r="I188" s="255" t="s">
        <v>963</v>
      </c>
      <c r="J188" s="255"/>
      <c r="K188" s="301"/>
    </row>
    <row r="189" spans="2:11" s="1" customFormat="1" ht="15" customHeight="1">
      <c r="B189" s="278"/>
      <c r="C189" s="314" t="s">
        <v>968</v>
      </c>
      <c r="D189" s="255"/>
      <c r="E189" s="255"/>
      <c r="F189" s="276" t="s">
        <v>888</v>
      </c>
      <c r="G189" s="255"/>
      <c r="H189" s="255" t="s">
        <v>969</v>
      </c>
      <c r="I189" s="255" t="s">
        <v>970</v>
      </c>
      <c r="J189" s="315" t="s">
        <v>971</v>
      </c>
      <c r="K189" s="301"/>
    </row>
    <row r="190" spans="2:11" s="1" customFormat="1" ht="15" customHeight="1">
      <c r="B190" s="278"/>
      <c r="C190" s="314" t="s">
        <v>48</v>
      </c>
      <c r="D190" s="255"/>
      <c r="E190" s="255"/>
      <c r="F190" s="276" t="s">
        <v>882</v>
      </c>
      <c r="G190" s="255"/>
      <c r="H190" s="252" t="s">
        <v>972</v>
      </c>
      <c r="I190" s="255" t="s">
        <v>973</v>
      </c>
      <c r="J190" s="255"/>
      <c r="K190" s="301"/>
    </row>
    <row r="191" spans="2:11" s="1" customFormat="1" ht="15" customHeight="1">
      <c r="B191" s="278"/>
      <c r="C191" s="314" t="s">
        <v>974</v>
      </c>
      <c r="D191" s="255"/>
      <c r="E191" s="255"/>
      <c r="F191" s="276" t="s">
        <v>882</v>
      </c>
      <c r="G191" s="255"/>
      <c r="H191" s="255" t="s">
        <v>975</v>
      </c>
      <c r="I191" s="255" t="s">
        <v>917</v>
      </c>
      <c r="J191" s="255"/>
      <c r="K191" s="301"/>
    </row>
    <row r="192" spans="2:11" s="1" customFormat="1" ht="15" customHeight="1">
      <c r="B192" s="278"/>
      <c r="C192" s="314" t="s">
        <v>976</v>
      </c>
      <c r="D192" s="255"/>
      <c r="E192" s="255"/>
      <c r="F192" s="276" t="s">
        <v>882</v>
      </c>
      <c r="G192" s="255"/>
      <c r="H192" s="255" t="s">
        <v>977</v>
      </c>
      <c r="I192" s="255" t="s">
        <v>917</v>
      </c>
      <c r="J192" s="255"/>
      <c r="K192" s="301"/>
    </row>
    <row r="193" spans="2:11" s="1" customFormat="1" ht="15" customHeight="1">
      <c r="B193" s="278"/>
      <c r="C193" s="314" t="s">
        <v>978</v>
      </c>
      <c r="D193" s="255"/>
      <c r="E193" s="255"/>
      <c r="F193" s="276" t="s">
        <v>888</v>
      </c>
      <c r="G193" s="255"/>
      <c r="H193" s="255" t="s">
        <v>979</v>
      </c>
      <c r="I193" s="255" t="s">
        <v>917</v>
      </c>
      <c r="J193" s="255"/>
      <c r="K193" s="301"/>
    </row>
    <row r="194" spans="2:11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pans="2:11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pans="2:11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pans="2:11" s="1" customFormat="1" ht="18.75" customHeight="1">
      <c r="B197" s="262"/>
      <c r="C197" s="262"/>
      <c r="D197" s="262"/>
      <c r="E197" s="262"/>
      <c r="F197" s="262"/>
      <c r="G197" s="262"/>
      <c r="H197" s="262"/>
      <c r="I197" s="262"/>
      <c r="J197" s="262"/>
      <c r="K197" s="262"/>
    </row>
    <row r="198" spans="2:11" s="1" customFormat="1" ht="12">
      <c r="B198" s="244"/>
      <c r="C198" s="245"/>
      <c r="D198" s="245"/>
      <c r="E198" s="245"/>
      <c r="F198" s="245"/>
      <c r="G198" s="245"/>
      <c r="H198" s="245"/>
      <c r="I198" s="245"/>
      <c r="J198" s="245"/>
      <c r="K198" s="246"/>
    </row>
    <row r="199" spans="2:11" s="1" customFormat="1" ht="22.2">
      <c r="B199" s="247"/>
      <c r="C199" s="375" t="s">
        <v>980</v>
      </c>
      <c r="D199" s="375"/>
      <c r="E199" s="375"/>
      <c r="F199" s="375"/>
      <c r="G199" s="375"/>
      <c r="H199" s="375"/>
      <c r="I199" s="375"/>
      <c r="J199" s="375"/>
      <c r="K199" s="248"/>
    </row>
    <row r="200" spans="2:11" s="1" customFormat="1" ht="25.5" customHeight="1">
      <c r="B200" s="247"/>
      <c r="C200" s="317" t="s">
        <v>981</v>
      </c>
      <c r="D200" s="317"/>
      <c r="E200" s="317"/>
      <c r="F200" s="317" t="s">
        <v>982</v>
      </c>
      <c r="G200" s="318"/>
      <c r="H200" s="376" t="s">
        <v>983</v>
      </c>
      <c r="I200" s="376"/>
      <c r="J200" s="376"/>
      <c r="K200" s="248"/>
    </row>
    <row r="201" spans="2:1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pans="2:11" s="1" customFormat="1" ht="15" customHeight="1">
      <c r="B202" s="278"/>
      <c r="C202" s="255" t="s">
        <v>973</v>
      </c>
      <c r="D202" s="255"/>
      <c r="E202" s="255"/>
      <c r="F202" s="276" t="s">
        <v>49</v>
      </c>
      <c r="G202" s="255"/>
      <c r="H202" s="377" t="s">
        <v>984</v>
      </c>
      <c r="I202" s="377"/>
      <c r="J202" s="377"/>
      <c r="K202" s="301"/>
    </row>
    <row r="203" spans="2:11" s="1" customFormat="1" ht="15" customHeight="1">
      <c r="B203" s="278"/>
      <c r="C203" s="255"/>
      <c r="D203" s="255"/>
      <c r="E203" s="255"/>
      <c r="F203" s="276" t="s">
        <v>50</v>
      </c>
      <c r="G203" s="255"/>
      <c r="H203" s="377" t="s">
        <v>985</v>
      </c>
      <c r="I203" s="377"/>
      <c r="J203" s="377"/>
      <c r="K203" s="301"/>
    </row>
    <row r="204" spans="2:11" s="1" customFormat="1" ht="15" customHeight="1">
      <c r="B204" s="278"/>
      <c r="C204" s="255"/>
      <c r="D204" s="255"/>
      <c r="E204" s="255"/>
      <c r="F204" s="276" t="s">
        <v>53</v>
      </c>
      <c r="G204" s="255"/>
      <c r="H204" s="377" t="s">
        <v>986</v>
      </c>
      <c r="I204" s="377"/>
      <c r="J204" s="377"/>
      <c r="K204" s="301"/>
    </row>
    <row r="205" spans="2:11" s="1" customFormat="1" ht="15" customHeight="1">
      <c r="B205" s="278"/>
      <c r="C205" s="255"/>
      <c r="D205" s="255"/>
      <c r="E205" s="255"/>
      <c r="F205" s="276" t="s">
        <v>51</v>
      </c>
      <c r="G205" s="255"/>
      <c r="H205" s="377" t="s">
        <v>987</v>
      </c>
      <c r="I205" s="377"/>
      <c r="J205" s="377"/>
      <c r="K205" s="301"/>
    </row>
    <row r="206" spans="2:11" s="1" customFormat="1" ht="15" customHeight="1">
      <c r="B206" s="278"/>
      <c r="C206" s="255"/>
      <c r="D206" s="255"/>
      <c r="E206" s="255"/>
      <c r="F206" s="276" t="s">
        <v>52</v>
      </c>
      <c r="G206" s="255"/>
      <c r="H206" s="377" t="s">
        <v>988</v>
      </c>
      <c r="I206" s="377"/>
      <c r="J206" s="377"/>
      <c r="K206" s="301"/>
    </row>
    <row r="207" spans="2:11" s="1" customFormat="1" ht="15" customHeight="1">
      <c r="B207" s="278"/>
      <c r="C207" s="255"/>
      <c r="D207" s="255"/>
      <c r="E207" s="255"/>
      <c r="F207" s="276"/>
      <c r="G207" s="255"/>
      <c r="H207" s="255"/>
      <c r="I207" s="255"/>
      <c r="J207" s="255"/>
      <c r="K207" s="301"/>
    </row>
    <row r="208" spans="2:11" s="1" customFormat="1" ht="15" customHeight="1">
      <c r="B208" s="278"/>
      <c r="C208" s="255" t="s">
        <v>929</v>
      </c>
      <c r="D208" s="255"/>
      <c r="E208" s="255"/>
      <c r="F208" s="276" t="s">
        <v>85</v>
      </c>
      <c r="G208" s="255"/>
      <c r="H208" s="377" t="s">
        <v>989</v>
      </c>
      <c r="I208" s="377"/>
      <c r="J208" s="377"/>
      <c r="K208" s="301"/>
    </row>
    <row r="209" spans="2:11" s="1" customFormat="1" ht="15" customHeight="1">
      <c r="B209" s="278"/>
      <c r="C209" s="255"/>
      <c r="D209" s="255"/>
      <c r="E209" s="255"/>
      <c r="F209" s="276" t="s">
        <v>825</v>
      </c>
      <c r="G209" s="255"/>
      <c r="H209" s="377" t="s">
        <v>826</v>
      </c>
      <c r="I209" s="377"/>
      <c r="J209" s="377"/>
      <c r="K209" s="301"/>
    </row>
    <row r="210" spans="2:11" s="1" customFormat="1" ht="15" customHeight="1">
      <c r="B210" s="278"/>
      <c r="C210" s="255"/>
      <c r="D210" s="255"/>
      <c r="E210" s="255"/>
      <c r="F210" s="276" t="s">
        <v>823</v>
      </c>
      <c r="G210" s="255"/>
      <c r="H210" s="377" t="s">
        <v>990</v>
      </c>
      <c r="I210" s="377"/>
      <c r="J210" s="377"/>
      <c r="K210" s="301"/>
    </row>
    <row r="211" spans="2:11" s="1" customFormat="1" ht="15" customHeight="1">
      <c r="B211" s="319"/>
      <c r="C211" s="255"/>
      <c r="D211" s="255"/>
      <c r="E211" s="255"/>
      <c r="F211" s="276" t="s">
        <v>93</v>
      </c>
      <c r="G211" s="314"/>
      <c r="H211" s="378" t="s">
        <v>827</v>
      </c>
      <c r="I211" s="378"/>
      <c r="J211" s="378"/>
      <c r="K211" s="320"/>
    </row>
    <row r="212" spans="2:11" s="1" customFormat="1" ht="15" customHeight="1">
      <c r="B212" s="319"/>
      <c r="C212" s="255"/>
      <c r="D212" s="255"/>
      <c r="E212" s="255"/>
      <c r="F212" s="276" t="s">
        <v>828</v>
      </c>
      <c r="G212" s="314"/>
      <c r="H212" s="378" t="s">
        <v>991</v>
      </c>
      <c r="I212" s="378"/>
      <c r="J212" s="378"/>
      <c r="K212" s="320"/>
    </row>
    <row r="213" spans="2:11" s="1" customFormat="1" ht="15" customHeight="1">
      <c r="B213" s="319"/>
      <c r="C213" s="255"/>
      <c r="D213" s="255"/>
      <c r="E213" s="255"/>
      <c r="F213" s="276"/>
      <c r="G213" s="314"/>
      <c r="H213" s="305"/>
      <c r="I213" s="305"/>
      <c r="J213" s="305"/>
      <c r="K213" s="320"/>
    </row>
    <row r="214" spans="2:11" s="1" customFormat="1" ht="15" customHeight="1">
      <c r="B214" s="319"/>
      <c r="C214" s="255" t="s">
        <v>953</v>
      </c>
      <c r="D214" s="255"/>
      <c r="E214" s="255"/>
      <c r="F214" s="276">
        <v>1</v>
      </c>
      <c r="G214" s="314"/>
      <c r="H214" s="378" t="s">
        <v>992</v>
      </c>
      <c r="I214" s="378"/>
      <c r="J214" s="378"/>
      <c r="K214" s="320"/>
    </row>
    <row r="215" spans="2:11" s="1" customFormat="1" ht="15" customHeight="1">
      <c r="B215" s="319"/>
      <c r="C215" s="255"/>
      <c r="D215" s="255"/>
      <c r="E215" s="255"/>
      <c r="F215" s="276">
        <v>2</v>
      </c>
      <c r="G215" s="314"/>
      <c r="H215" s="378" t="s">
        <v>993</v>
      </c>
      <c r="I215" s="378"/>
      <c r="J215" s="378"/>
      <c r="K215" s="320"/>
    </row>
    <row r="216" spans="2:11" s="1" customFormat="1" ht="15" customHeight="1">
      <c r="B216" s="319"/>
      <c r="C216" s="255"/>
      <c r="D216" s="255"/>
      <c r="E216" s="255"/>
      <c r="F216" s="276">
        <v>3</v>
      </c>
      <c r="G216" s="314"/>
      <c r="H216" s="378" t="s">
        <v>994</v>
      </c>
      <c r="I216" s="378"/>
      <c r="J216" s="378"/>
      <c r="K216" s="320"/>
    </row>
    <row r="217" spans="2:11" s="1" customFormat="1" ht="15" customHeight="1">
      <c r="B217" s="319"/>
      <c r="C217" s="255"/>
      <c r="D217" s="255"/>
      <c r="E217" s="255"/>
      <c r="F217" s="276">
        <v>4</v>
      </c>
      <c r="G217" s="314"/>
      <c r="H217" s="378" t="s">
        <v>995</v>
      </c>
      <c r="I217" s="378"/>
      <c r="J217" s="378"/>
      <c r="K217" s="320"/>
    </row>
    <row r="218" spans="2:11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SKA3903 - SÚ</vt:lpstr>
      <vt:lpstr>SKA3901 - Rekonstrukce - ...</vt:lpstr>
      <vt:lpstr>SKA3905 - VON</vt:lpstr>
      <vt:lpstr>Pokyny pro vyplnění</vt:lpstr>
      <vt:lpstr>'Rekapitulace stavby'!Názvy_tisku</vt:lpstr>
      <vt:lpstr>'SKA3901 - Rekonstrukce - ...'!Názvy_tisku</vt:lpstr>
      <vt:lpstr>'SKA3903 - SÚ'!Názvy_tisku</vt:lpstr>
      <vt:lpstr>'SKA3905 - VON'!Názvy_tisku</vt:lpstr>
      <vt:lpstr>'Pokyny pro vyplnění'!Oblast_tisku</vt:lpstr>
      <vt:lpstr>'Rekapitulace stavby'!Oblast_tisku</vt:lpstr>
      <vt:lpstr>'SKA3901 - Rekonstrukce - ...'!Oblast_tisku</vt:lpstr>
      <vt:lpstr>'SKA3903 - SÚ'!Oblast_tisku</vt:lpstr>
      <vt:lpstr>'SKA3905 -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DESKTOP-9U1HJA3\Magpie</dc:creator>
  <cp:lastModifiedBy>Riedl Daniel</cp:lastModifiedBy>
  <dcterms:created xsi:type="dcterms:W3CDTF">2023-04-27T12:19:10Z</dcterms:created>
  <dcterms:modified xsi:type="dcterms:W3CDTF">2023-04-28T05:54:08Z</dcterms:modified>
</cp:coreProperties>
</file>